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7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8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9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10.xml" ContentType="application/vnd.openxmlformats-officedocument.drawingml.chart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1.xml" ContentType="application/vnd.openxmlformats-officedocument.drawingml.chart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12.xml" ContentType="application/vnd.openxmlformats-officedocument.drawingml.chart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13.xml" ContentType="application/vnd.openxmlformats-officedocument.drawingml.chart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14.xml" ContentType="application/vnd.openxmlformats-officedocument.drawingml.chart+xml"/>
  <Override PartName="/xl/drawings/drawing27.xml" ContentType="application/vnd.openxmlformats-officedocument.drawingml.chartshapes+xml"/>
  <Override PartName="/xl/drawings/drawing28.xml" ContentType="application/vnd.openxmlformats-officedocument.drawing+xml"/>
  <Override PartName="/xl/charts/chart15.xml" ContentType="application/vnd.openxmlformats-officedocument.drawingml.chart+xml"/>
  <Override PartName="/xl/drawings/drawing29.xml" ContentType="application/vnd.openxmlformats-officedocument.drawingml.chartshapes+xml"/>
  <Override PartName="/xl/drawings/drawing30.xml" ContentType="application/vnd.openxmlformats-officedocument.drawing+xml"/>
  <Override PartName="/xl/charts/chart16.xml" ContentType="application/vnd.openxmlformats-officedocument.drawingml.chart+xml"/>
  <Override PartName="/xl/drawings/drawing31.xml" ContentType="application/vnd.openxmlformats-officedocument.drawingml.chartshapes+xml"/>
  <Override PartName="/xl/drawings/drawing32.xml" ContentType="application/vnd.openxmlformats-officedocument.drawing+xml"/>
  <Override PartName="/xl/charts/chart17.xml" ContentType="application/vnd.openxmlformats-officedocument.drawingml.chart+xml"/>
  <Override PartName="/xl/drawings/drawing33.xml" ContentType="application/vnd.openxmlformats-officedocument.drawingml.chartshapes+xml"/>
  <Override PartName="/xl/drawings/drawing34.xml" ContentType="application/vnd.openxmlformats-officedocument.drawing+xml"/>
  <Override PartName="/xl/charts/chart18.xml" ContentType="application/vnd.openxmlformats-officedocument.drawingml.chart+xml"/>
  <Override PartName="/xl/drawings/drawing3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6815" windowHeight="7635" tabRatio="872"/>
  </bookViews>
  <sheets>
    <sheet name="Nacional" sheetId="1" r:id="rId1"/>
    <sheet name="CAMP" sheetId="3" r:id="rId2"/>
    <sheet name="CHIS" sheetId="4" r:id="rId3"/>
    <sheet name="CHIH" sheetId="6" r:id="rId4"/>
    <sheet name="DGO" sheetId="8" r:id="rId5"/>
    <sheet name="GRO" sheetId="10" r:id="rId6"/>
    <sheet name="HGO" sheetId="11" r:id="rId7"/>
    <sheet name="MEX" sheetId="12" r:id="rId8"/>
    <sheet name="MICH" sheetId="13" r:id="rId9"/>
    <sheet name="NAY" sheetId="14" r:id="rId10"/>
    <sheet name="OAX" sheetId="16" r:id="rId11"/>
    <sheet name="PUE" sheetId="18" r:id="rId12"/>
    <sheet name="QRO" sheetId="19" r:id="rId13"/>
    <sheet name="QROO" sheetId="20" r:id="rId14"/>
    <sheet name="SLP" sheetId="22" r:id="rId15"/>
    <sheet name="TAB" sheetId="23" r:id="rId16"/>
    <sheet name="VER" sheetId="24" r:id="rId17"/>
    <sheet name="YUC" sheetId="26" r:id="rId18"/>
  </sheets>
  <definedNames>
    <definedName name="_xlnm._FilterDatabase" localSheetId="3" hidden="1">CHIH!$B$16:$N$21</definedName>
    <definedName name="_xlnm.Print_Area" localSheetId="1">CAMP!$A$1:$AB$60</definedName>
    <definedName name="_xlnm.Print_Area" localSheetId="3">CHIH!$A$1:$AB$62</definedName>
    <definedName name="_xlnm.Print_Area" localSheetId="2">CHIS!$A$1:$AC$77</definedName>
    <definedName name="_xlnm.Print_Area" localSheetId="4">DGO!$A$1:$AB$58</definedName>
    <definedName name="_xlnm.Print_Area" localSheetId="5">GRO!$A$1:$AC$66</definedName>
    <definedName name="_xlnm.Print_Area" localSheetId="6">HGO!$A$1:$AE$62</definedName>
    <definedName name="_xlnm.Print_Area" localSheetId="7">MEX!$A$1:$AC$66</definedName>
    <definedName name="_xlnm.Print_Area" localSheetId="8">MICH!$A$1:$AC$62</definedName>
    <definedName name="_xlnm.Print_Area" localSheetId="9">NAY!$A$1:$AC$58</definedName>
    <definedName name="_xlnm.Print_Area" localSheetId="10">OAX!$A$1:$AF$90</definedName>
    <definedName name="_xlnm.Print_Area" localSheetId="11">PUE!$A$1:$AC$70</definedName>
    <definedName name="_xlnm.Print_Area" localSheetId="12">QRO!$A$1:$AC$63</definedName>
    <definedName name="_xlnm.Print_Area" localSheetId="13">QROO!$A$1:$AC$61</definedName>
    <definedName name="_xlnm.Print_Area" localSheetId="14">SLP!$A$1:$AC$64</definedName>
    <definedName name="_xlnm.Print_Area" localSheetId="15">TAB!$A$1:$AC$63</definedName>
    <definedName name="_xlnm.Print_Area" localSheetId="16">VER!$A$1:$AC$83</definedName>
    <definedName name="_xlnm.Print_Area" localSheetId="17">YUC!$A$1:$AC$67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26" l="1"/>
  <c r="E35" i="26"/>
  <c r="D35" i="26"/>
  <c r="E54" i="24"/>
  <c r="D54" i="24"/>
  <c r="C54" i="24"/>
  <c r="F31" i="23"/>
  <c r="E31" i="23"/>
  <c r="D31" i="23"/>
  <c r="F31" i="22"/>
  <c r="E31" i="22"/>
  <c r="D31" i="22"/>
  <c r="F30" i="20"/>
  <c r="E30" i="20"/>
  <c r="D30" i="20"/>
  <c r="F32" i="19"/>
  <c r="E32" i="19"/>
  <c r="D32" i="19"/>
  <c r="E38" i="18"/>
  <c r="D38" i="18"/>
  <c r="C38" i="18"/>
  <c r="M89" i="16"/>
  <c r="L89" i="16"/>
  <c r="F27" i="13"/>
  <c r="E27" i="13"/>
  <c r="D27" i="13"/>
  <c r="F37" i="12"/>
  <c r="E37" i="12"/>
  <c r="D37" i="12"/>
  <c r="D31" i="11"/>
  <c r="C31" i="11"/>
  <c r="F37" i="10"/>
  <c r="E37" i="10"/>
  <c r="D37" i="10"/>
  <c r="E30" i="6"/>
  <c r="D30" i="6"/>
  <c r="C30" i="6"/>
  <c r="E64" i="4"/>
  <c r="D64" i="4"/>
  <c r="C64" i="4"/>
  <c r="E31" i="3"/>
  <c r="D31" i="3"/>
  <c r="C31" i="3"/>
  <c r="N88" i="16" l="1"/>
  <c r="N87" i="16"/>
  <c r="N86" i="16"/>
  <c r="N85" i="16"/>
  <c r="N84" i="16"/>
  <c r="N83" i="16"/>
  <c r="N82" i="16"/>
  <c r="N81" i="16"/>
  <c r="N80" i="16"/>
  <c r="N79" i="16"/>
  <c r="N78" i="16"/>
  <c r="N77" i="16"/>
  <c r="N76" i="16"/>
  <c r="N75" i="16"/>
  <c r="N74" i="16"/>
  <c r="N73" i="16"/>
  <c r="N72" i="16"/>
  <c r="N71" i="16"/>
  <c r="N70" i="16"/>
  <c r="N69" i="16"/>
  <c r="N68" i="16"/>
  <c r="E53" i="24"/>
  <c r="E52" i="24"/>
  <c r="E51" i="24"/>
  <c r="E50" i="24"/>
  <c r="E49" i="24"/>
  <c r="E48" i="24"/>
  <c r="E47" i="24"/>
  <c r="E46" i="24"/>
  <c r="E45" i="24"/>
  <c r="E44" i="24"/>
  <c r="E43" i="24"/>
  <c r="E42" i="24"/>
  <c r="F30" i="26"/>
  <c r="F31" i="26"/>
  <c r="F32" i="26"/>
  <c r="F33" i="26"/>
  <c r="F34" i="26"/>
  <c r="F29" i="26"/>
  <c r="F28" i="23"/>
  <c r="F29" i="23"/>
  <c r="F30" i="23"/>
  <c r="F27" i="23"/>
  <c r="F30" i="22"/>
  <c r="F29" i="22"/>
  <c r="F28" i="22"/>
  <c r="F27" i="22"/>
  <c r="F29" i="20"/>
  <c r="F28" i="20"/>
  <c r="F27" i="20"/>
  <c r="F26" i="20"/>
  <c r="F28" i="19"/>
  <c r="F29" i="19"/>
  <c r="F30" i="19"/>
  <c r="F31" i="19"/>
  <c r="F27" i="19"/>
  <c r="E33" i="18"/>
  <c r="E34" i="18"/>
  <c r="E35" i="18"/>
  <c r="E36" i="18"/>
  <c r="E37" i="18"/>
  <c r="E32" i="18"/>
  <c r="F24" i="14"/>
  <c r="R18" i="14"/>
  <c r="F26" i="13"/>
  <c r="F25" i="13"/>
  <c r="F31" i="12"/>
  <c r="F32" i="12"/>
  <c r="F33" i="12"/>
  <c r="F34" i="12"/>
  <c r="F35" i="12"/>
  <c r="F36" i="12"/>
  <c r="F30" i="12"/>
  <c r="E30" i="11"/>
  <c r="E29" i="11"/>
  <c r="E28" i="11"/>
  <c r="E27" i="11"/>
  <c r="F31" i="10"/>
  <c r="F32" i="10"/>
  <c r="F33" i="10"/>
  <c r="F34" i="10"/>
  <c r="F35" i="10"/>
  <c r="F36" i="10"/>
  <c r="F30" i="10"/>
  <c r="E23" i="8"/>
  <c r="E28" i="6"/>
  <c r="E29" i="6"/>
  <c r="E27" i="6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43" i="4"/>
  <c r="E27" i="3"/>
  <c r="E28" i="3"/>
  <c r="E29" i="3"/>
  <c r="E30" i="3"/>
  <c r="E26" i="3"/>
  <c r="N89" i="16" l="1"/>
  <c r="E31" i="11"/>
  <c r="W18" i="14"/>
  <c r="V19" i="14"/>
  <c r="U19" i="14"/>
  <c r="M19" i="6"/>
  <c r="M18" i="6"/>
  <c r="R21" i="6"/>
  <c r="T21" i="6"/>
  <c r="T20" i="6"/>
  <c r="U20" i="6" s="1"/>
  <c r="K21" i="6"/>
  <c r="I21" i="6"/>
  <c r="G21" i="6"/>
  <c r="E21" i="6"/>
  <c r="M20" i="6"/>
  <c r="Q36" i="1"/>
  <c r="Q35" i="1"/>
  <c r="Q34" i="1"/>
  <c r="Q33" i="1"/>
  <c r="Q32" i="1"/>
  <c r="Q31" i="1"/>
  <c r="Q30" i="1"/>
  <c r="Q29" i="1"/>
  <c r="Q27" i="1"/>
  <c r="Q26" i="1"/>
  <c r="Q24" i="1"/>
  <c r="Q23" i="1"/>
  <c r="Q22" i="1"/>
  <c r="Q21" i="1"/>
  <c r="Q20" i="1"/>
  <c r="Q19" i="1"/>
  <c r="AB13" i="26"/>
  <c r="AB16" i="24"/>
  <c r="AB13" i="23"/>
  <c r="AB13" i="20"/>
  <c r="AB13" i="19"/>
  <c r="AB13" i="18"/>
  <c r="AC12" i="16"/>
  <c r="AB13" i="14"/>
  <c r="AB13" i="13"/>
  <c r="AB13" i="12"/>
  <c r="AD13" i="11"/>
  <c r="AB13" i="10"/>
  <c r="AA13" i="8"/>
  <c r="AA13" i="6"/>
  <c r="AB13" i="4"/>
  <c r="AA13" i="3"/>
  <c r="M21" i="6" l="1"/>
  <c r="AB13" i="22" l="1"/>
  <c r="S57" i="1" l="1"/>
  <c r="H34" i="16" l="1"/>
  <c r="H33" i="16"/>
  <c r="W18" i="10"/>
  <c r="N13" i="1" l="1"/>
  <c r="N12" i="1"/>
  <c r="P12" i="1" s="1"/>
  <c r="L13" i="1"/>
  <c r="L12" i="1"/>
  <c r="J13" i="1"/>
  <c r="J12" i="1"/>
  <c r="H13" i="1"/>
  <c r="H12" i="1"/>
  <c r="F13" i="1"/>
  <c r="F12" i="1"/>
  <c r="D13" i="1"/>
  <c r="D12" i="1"/>
  <c r="D14" i="1"/>
  <c r="AB12" i="14"/>
  <c r="AC13" i="1" l="1"/>
  <c r="K22" i="23" l="1"/>
  <c r="AE44" i="16" l="1"/>
  <c r="AE45" i="16"/>
  <c r="AE46" i="16"/>
  <c r="AE47" i="16"/>
  <c r="AE48" i="16"/>
  <c r="AE49" i="16"/>
  <c r="AE50" i="16"/>
  <c r="AE51" i="16"/>
  <c r="AE52" i="16"/>
  <c r="AE53" i="16"/>
  <c r="AE54" i="16"/>
  <c r="AE55" i="16"/>
  <c r="AE56" i="16"/>
  <c r="AE57" i="16"/>
  <c r="AE58" i="16"/>
  <c r="AE59" i="16"/>
  <c r="AE60" i="16"/>
  <c r="AE61" i="16"/>
  <c r="AE62" i="16"/>
  <c r="AE63" i="16"/>
  <c r="AE43" i="16"/>
  <c r="V37" i="24" l="1"/>
  <c r="V22" i="22"/>
  <c r="AB14" i="1" l="1"/>
  <c r="Z14" i="1"/>
  <c r="X14" i="1"/>
  <c r="V14" i="1"/>
  <c r="P14" i="1"/>
  <c r="M14" i="1"/>
  <c r="J14" i="1"/>
  <c r="K14" i="1" s="1"/>
  <c r="H14" i="1"/>
  <c r="I14" i="1" s="1"/>
  <c r="F14" i="1"/>
  <c r="G14" i="1" s="1"/>
  <c r="E14" i="1"/>
  <c r="P57" i="1"/>
  <c r="H38" i="4" l="1"/>
  <c r="G39" i="4"/>
  <c r="F39" i="4"/>
  <c r="E39" i="4"/>
  <c r="D39" i="4"/>
  <c r="H25" i="16"/>
  <c r="N23" i="26"/>
  <c r="S23" i="26" s="1"/>
  <c r="U23" i="26" s="1"/>
  <c r="T22" i="23"/>
  <c r="S22" i="22"/>
  <c r="P22" i="22"/>
  <c r="Y21" i="22"/>
  <c r="K22" i="22"/>
  <c r="I22" i="22"/>
  <c r="G22" i="22"/>
  <c r="E22" i="22"/>
  <c r="M21" i="22"/>
  <c r="M20" i="22"/>
  <c r="D64" i="16"/>
  <c r="E64" i="16"/>
  <c r="F64" i="16"/>
  <c r="G64" i="16"/>
  <c r="H64" i="16"/>
  <c r="I64" i="16"/>
  <c r="J64" i="16"/>
  <c r="K64" i="16"/>
  <c r="L64" i="16"/>
  <c r="M64" i="16"/>
  <c r="N64" i="16"/>
  <c r="O64" i="16"/>
  <c r="P64" i="16"/>
  <c r="Q64" i="16"/>
  <c r="R64" i="16"/>
  <c r="S64" i="16"/>
  <c r="T64" i="16"/>
  <c r="U64" i="16"/>
  <c r="V64" i="16"/>
  <c r="W64" i="16"/>
  <c r="X64" i="16"/>
  <c r="Y64" i="16"/>
  <c r="Z64" i="16"/>
  <c r="AA64" i="16"/>
  <c r="AB64" i="16"/>
  <c r="AC64" i="16"/>
  <c r="AD64" i="16"/>
  <c r="W21" i="11"/>
  <c r="W20" i="11"/>
  <c r="W19" i="11"/>
  <c r="W18" i="11"/>
  <c r="V25" i="10"/>
  <c r="U25" i="10"/>
  <c r="W24" i="10"/>
  <c r="W23" i="10"/>
  <c r="W22" i="10"/>
  <c r="W21" i="10"/>
  <c r="W20" i="10"/>
  <c r="W19" i="10"/>
  <c r="N39" i="4"/>
  <c r="L39" i="4"/>
  <c r="J39" i="4"/>
  <c r="T39" i="4"/>
  <c r="R39" i="4"/>
  <c r="P39" i="4"/>
  <c r="V38" i="4"/>
  <c r="AE64" i="16" l="1"/>
  <c r="AC16" i="24"/>
  <c r="AB31" i="24"/>
  <c r="L31" i="24"/>
  <c r="L32" i="24"/>
  <c r="L33" i="24"/>
  <c r="L34" i="24"/>
  <c r="L35" i="24"/>
  <c r="L36" i="24"/>
  <c r="O22" i="20"/>
  <c r="M19" i="11"/>
  <c r="AA36" i="1"/>
  <c r="AB36" i="1" s="1"/>
  <c r="AA35" i="1"/>
  <c r="AB35" i="1" s="1"/>
  <c r="Q67" i="1" s="1"/>
  <c r="AA34" i="1"/>
  <c r="AB34" i="1" s="1"/>
  <c r="Q66" i="1" s="1"/>
  <c r="AA33" i="1"/>
  <c r="AB33" i="1" s="1"/>
  <c r="Q65" i="1" s="1"/>
  <c r="AA32" i="1"/>
  <c r="AB32" i="1" s="1"/>
  <c r="Q64" i="1" s="1"/>
  <c r="AA30" i="1"/>
  <c r="AB30" i="1" s="1"/>
  <c r="Q62" i="1" s="1"/>
  <c r="AA29" i="1"/>
  <c r="AB29" i="1" s="1"/>
  <c r="AA28" i="1"/>
  <c r="AB28" i="1" s="1"/>
  <c r="AA27" i="1"/>
  <c r="AB27" i="1" s="1"/>
  <c r="Q59" i="1" s="1"/>
  <c r="AA26" i="1"/>
  <c r="AB26" i="1" s="1"/>
  <c r="Q58" i="1" s="1"/>
  <c r="AA24" i="1"/>
  <c r="AB24" i="1" s="1"/>
  <c r="AA23" i="1"/>
  <c r="AB23" i="1" s="1"/>
  <c r="AA22" i="1"/>
  <c r="AB22" i="1" s="1"/>
  <c r="AA21" i="1"/>
  <c r="AB21" i="1" s="1"/>
  <c r="AB25" i="1"/>
  <c r="Q57" i="1" s="1"/>
  <c r="AA20" i="1"/>
  <c r="AB20" i="1" s="1"/>
  <c r="AA19" i="1"/>
  <c r="AB19" i="1" s="1"/>
  <c r="Q51" i="1" s="1"/>
  <c r="Y28" i="1"/>
  <c r="AB12" i="26"/>
  <c r="AC12" i="26" s="1"/>
  <c r="AB15" i="24"/>
  <c r="AC15" i="24" s="1"/>
  <c r="AA16" i="24"/>
  <c r="AA15" i="24"/>
  <c r="AA14" i="24"/>
  <c r="Y16" i="24"/>
  <c r="Y15" i="24"/>
  <c r="Y14" i="24"/>
  <c r="W16" i="24"/>
  <c r="W15" i="24"/>
  <c r="W14" i="24"/>
  <c r="U16" i="24"/>
  <c r="U15" i="24"/>
  <c r="U14" i="24"/>
  <c r="S16" i="24"/>
  <c r="S15" i="24"/>
  <c r="S14" i="24"/>
  <c r="Q16" i="24"/>
  <c r="Q15" i="24"/>
  <c r="Q14" i="24"/>
  <c r="O16" i="24"/>
  <c r="O15" i="24"/>
  <c r="O14" i="24"/>
  <c r="M16" i="24"/>
  <c r="M15" i="24"/>
  <c r="M14" i="24"/>
  <c r="K16" i="24"/>
  <c r="K15" i="24"/>
  <c r="K14" i="24"/>
  <c r="I16" i="24"/>
  <c r="I15" i="24"/>
  <c r="I14" i="24"/>
  <c r="G16" i="24"/>
  <c r="G15" i="24"/>
  <c r="G14" i="24"/>
  <c r="E15" i="24"/>
  <c r="E16" i="24"/>
  <c r="AC13" i="23"/>
  <c r="AB12" i="23"/>
  <c r="AC12" i="23" s="1"/>
  <c r="AB12" i="22"/>
  <c r="AC12" i="22" s="1"/>
  <c r="AB12" i="20"/>
  <c r="AC12" i="20" s="1"/>
  <c r="AA31" i="1"/>
  <c r="AB31" i="1" s="1"/>
  <c r="Q63" i="1" s="1"/>
  <c r="AB12" i="19"/>
  <c r="AC12" i="19" s="1"/>
  <c r="AB12" i="18"/>
  <c r="AC12" i="18" s="1"/>
  <c r="AA13" i="18"/>
  <c r="AA12" i="18"/>
  <c r="AA11" i="18"/>
  <c r="Y13" i="18"/>
  <c r="Y12" i="18"/>
  <c r="Y11" i="18"/>
  <c r="W13" i="18"/>
  <c r="W12" i="18"/>
  <c r="W11" i="18"/>
  <c r="U13" i="18"/>
  <c r="U12" i="18"/>
  <c r="U11" i="18"/>
  <c r="S13" i="18"/>
  <c r="S12" i="18"/>
  <c r="S11" i="18"/>
  <c r="Q13" i="18"/>
  <c r="Q12" i="18"/>
  <c r="Q11" i="18"/>
  <c r="O13" i="18"/>
  <c r="O12" i="18"/>
  <c r="O11" i="18"/>
  <c r="M13" i="18"/>
  <c r="M12" i="18"/>
  <c r="M11" i="18"/>
  <c r="K13" i="18"/>
  <c r="K12" i="18"/>
  <c r="K11" i="18"/>
  <c r="I13" i="18"/>
  <c r="I12" i="18"/>
  <c r="I11" i="18"/>
  <c r="G13" i="18"/>
  <c r="G12" i="18"/>
  <c r="G11" i="18"/>
  <c r="E12" i="18"/>
  <c r="E11" i="18"/>
  <c r="AC11" i="16"/>
  <c r="AD11" i="16" s="1"/>
  <c r="AB10" i="16"/>
  <c r="Z10" i="16"/>
  <c r="X10" i="16"/>
  <c r="V10" i="16"/>
  <c r="T10" i="16"/>
  <c r="R10" i="16"/>
  <c r="P10" i="16"/>
  <c r="N10" i="16"/>
  <c r="L10" i="16"/>
  <c r="J10" i="16"/>
  <c r="H10" i="16"/>
  <c r="F10" i="16"/>
  <c r="AB12" i="16"/>
  <c r="AB11" i="16"/>
  <c r="Z12" i="16"/>
  <c r="Z11" i="16"/>
  <c r="X12" i="16"/>
  <c r="X11" i="16"/>
  <c r="V12" i="16"/>
  <c r="V11" i="16"/>
  <c r="T12" i="16"/>
  <c r="T11" i="16"/>
  <c r="R12" i="16"/>
  <c r="R11" i="16"/>
  <c r="P12" i="16"/>
  <c r="P11" i="16"/>
  <c r="N12" i="16"/>
  <c r="N11" i="16"/>
  <c r="L12" i="16"/>
  <c r="L11" i="16"/>
  <c r="J12" i="16"/>
  <c r="J11" i="16"/>
  <c r="H12" i="16"/>
  <c r="H11" i="16"/>
  <c r="F11" i="16"/>
  <c r="AC13" i="14"/>
  <c r="AA13" i="14"/>
  <c r="AA12" i="14"/>
  <c r="AA11" i="14"/>
  <c r="Y13" i="14"/>
  <c r="Y12" i="14"/>
  <c r="Y11" i="14"/>
  <c r="W13" i="14"/>
  <c r="W12" i="14"/>
  <c r="W11" i="14"/>
  <c r="U13" i="14"/>
  <c r="U12" i="14"/>
  <c r="U11" i="14"/>
  <c r="S13" i="14"/>
  <c r="S12" i="14"/>
  <c r="S11" i="14"/>
  <c r="Q13" i="14"/>
  <c r="Q12" i="14"/>
  <c r="Q11" i="14"/>
  <c r="O13" i="14"/>
  <c r="O12" i="14"/>
  <c r="O11" i="14"/>
  <c r="M13" i="14"/>
  <c r="M12" i="14"/>
  <c r="M11" i="14"/>
  <c r="K13" i="14"/>
  <c r="K12" i="14"/>
  <c r="K11" i="14"/>
  <c r="I13" i="14"/>
  <c r="I12" i="14"/>
  <c r="I11" i="14"/>
  <c r="G13" i="14"/>
  <c r="G12" i="14"/>
  <c r="G11" i="14"/>
  <c r="E12" i="14"/>
  <c r="E13" i="14"/>
  <c r="AB12" i="13"/>
  <c r="AC12" i="13" s="1"/>
  <c r="AC13" i="13"/>
  <c r="AA13" i="13"/>
  <c r="AA12" i="13"/>
  <c r="Y13" i="13"/>
  <c r="Y12" i="13"/>
  <c r="W13" i="13"/>
  <c r="W12" i="13"/>
  <c r="U13" i="13"/>
  <c r="U12" i="13"/>
  <c r="S13" i="13"/>
  <c r="S12" i="13"/>
  <c r="Q13" i="13"/>
  <c r="Q12" i="13"/>
  <c r="O13" i="13"/>
  <c r="O12" i="13"/>
  <c r="M13" i="13"/>
  <c r="M12" i="13"/>
  <c r="K13" i="13"/>
  <c r="K12" i="13"/>
  <c r="I13" i="13"/>
  <c r="I12" i="13"/>
  <c r="G13" i="13"/>
  <c r="G12" i="13"/>
  <c r="E13" i="13"/>
  <c r="R57" i="1" l="1"/>
  <c r="Q60" i="1"/>
  <c r="Y34" i="1"/>
  <c r="Y36" i="1"/>
  <c r="Y35" i="1"/>
  <c r="Y33" i="1"/>
  <c r="Y32" i="1"/>
  <c r="Y30" i="1"/>
  <c r="Y29" i="1"/>
  <c r="Y27" i="1"/>
  <c r="Y31" i="1"/>
  <c r="AA37" i="1"/>
  <c r="S14" i="1" s="1"/>
  <c r="AC14" i="1" l="1"/>
  <c r="AD14" i="1" s="1"/>
  <c r="T14" i="1"/>
  <c r="R14" i="1"/>
  <c r="E12" i="13"/>
  <c r="AB12" i="12"/>
  <c r="Y26" i="1" s="1"/>
  <c r="AA11" i="12"/>
  <c r="AC13" i="12"/>
  <c r="AA13" i="12"/>
  <c r="Y13" i="12"/>
  <c r="W13" i="12"/>
  <c r="U13" i="12"/>
  <c r="S13" i="12"/>
  <c r="Q13" i="12"/>
  <c r="O13" i="12"/>
  <c r="M13" i="12"/>
  <c r="K13" i="12"/>
  <c r="I13" i="12"/>
  <c r="G13" i="12"/>
  <c r="AA12" i="12"/>
  <c r="Y12" i="12"/>
  <c r="W12" i="12"/>
  <c r="U12" i="12"/>
  <c r="S12" i="12"/>
  <c r="Q12" i="12"/>
  <c r="O12" i="12"/>
  <c r="M12" i="12"/>
  <c r="K12" i="12"/>
  <c r="I12" i="12"/>
  <c r="G12" i="12"/>
  <c r="Y11" i="12"/>
  <c r="W11" i="12"/>
  <c r="U11" i="12"/>
  <c r="S11" i="12"/>
  <c r="Q11" i="12"/>
  <c r="O11" i="12"/>
  <c r="M11" i="12"/>
  <c r="K11" i="12"/>
  <c r="I11" i="12"/>
  <c r="G11" i="12"/>
  <c r="E13" i="12"/>
  <c r="E12" i="12"/>
  <c r="AC12" i="12" l="1"/>
  <c r="AC12" i="11"/>
  <c r="AD12" i="11"/>
  <c r="AA12" i="8"/>
  <c r="Y22" i="1" s="1"/>
  <c r="AB13" i="3"/>
  <c r="AA12" i="6"/>
  <c r="Z12" i="6"/>
  <c r="X12" i="6"/>
  <c r="V12" i="6"/>
  <c r="T12" i="6"/>
  <c r="R12" i="6"/>
  <c r="P12" i="6"/>
  <c r="N12" i="6"/>
  <c r="L12" i="6"/>
  <c r="J12" i="6"/>
  <c r="H12" i="6"/>
  <c r="F12" i="6"/>
  <c r="D12" i="6"/>
  <c r="AB12" i="10"/>
  <c r="AA12" i="11"/>
  <c r="Y12" i="11"/>
  <c r="W12" i="11"/>
  <c r="U12" i="11"/>
  <c r="S12" i="11"/>
  <c r="Q12" i="11"/>
  <c r="O12" i="11"/>
  <c r="M12" i="11"/>
  <c r="K12" i="11"/>
  <c r="I12" i="11"/>
  <c r="G12" i="11"/>
  <c r="AC12" i="14"/>
  <c r="AA12" i="19"/>
  <c r="Y12" i="19"/>
  <c r="W12" i="19"/>
  <c r="U12" i="19"/>
  <c r="S12" i="19"/>
  <c r="Q12" i="19"/>
  <c r="O12" i="19"/>
  <c r="M12" i="19"/>
  <c r="K12" i="19"/>
  <c r="I12" i="19"/>
  <c r="G12" i="19"/>
  <c r="E12" i="19"/>
  <c r="AA12" i="20"/>
  <c r="Y12" i="20"/>
  <c r="W12" i="20"/>
  <c r="U12" i="20"/>
  <c r="S12" i="20"/>
  <c r="Q12" i="20"/>
  <c r="O12" i="20"/>
  <c r="M12" i="20"/>
  <c r="K12" i="20"/>
  <c r="I12" i="20"/>
  <c r="G12" i="20"/>
  <c r="E12" i="20"/>
  <c r="AA12" i="22"/>
  <c r="Y12" i="22"/>
  <c r="W12" i="22"/>
  <c r="U12" i="22"/>
  <c r="S12" i="22"/>
  <c r="Q12" i="22"/>
  <c r="O12" i="22"/>
  <c r="M12" i="22"/>
  <c r="K12" i="22"/>
  <c r="I12" i="22"/>
  <c r="G12" i="22"/>
  <c r="E12" i="22"/>
  <c r="AA12" i="23"/>
  <c r="Y12" i="23"/>
  <c r="W12" i="23"/>
  <c r="U12" i="23"/>
  <c r="S12" i="23"/>
  <c r="Q12" i="23"/>
  <c r="O12" i="23"/>
  <c r="M12" i="23"/>
  <c r="K12" i="23"/>
  <c r="I12" i="23"/>
  <c r="G12" i="23"/>
  <c r="E12" i="23"/>
  <c r="AA12" i="26"/>
  <c r="Y12" i="26"/>
  <c r="W12" i="26"/>
  <c r="U12" i="26"/>
  <c r="S12" i="26"/>
  <c r="Q12" i="26"/>
  <c r="O12" i="26"/>
  <c r="M12" i="26"/>
  <c r="K12" i="26"/>
  <c r="I12" i="26"/>
  <c r="G12" i="26"/>
  <c r="E12" i="26"/>
  <c r="AA12" i="10"/>
  <c r="Y12" i="10"/>
  <c r="W12" i="10"/>
  <c r="U12" i="10"/>
  <c r="S12" i="10"/>
  <c r="Q12" i="10"/>
  <c r="O12" i="10"/>
  <c r="M12" i="10"/>
  <c r="K12" i="10"/>
  <c r="I12" i="10"/>
  <c r="G12" i="10"/>
  <c r="E12" i="10"/>
  <c r="AA12" i="3"/>
  <c r="Y19" i="1" s="1"/>
  <c r="AB12" i="4"/>
  <c r="Y20" i="1" s="1"/>
  <c r="Z12" i="8"/>
  <c r="X12" i="8"/>
  <c r="V12" i="8"/>
  <c r="T12" i="8"/>
  <c r="R12" i="8"/>
  <c r="P12" i="8"/>
  <c r="N12" i="8"/>
  <c r="L12" i="8"/>
  <c r="J12" i="8"/>
  <c r="H12" i="8"/>
  <c r="F12" i="8"/>
  <c r="D12" i="8"/>
  <c r="AC13" i="4"/>
  <c r="AA13" i="4"/>
  <c r="Y13" i="4"/>
  <c r="W13" i="4"/>
  <c r="U13" i="4"/>
  <c r="S13" i="4"/>
  <c r="Q13" i="4"/>
  <c r="O13" i="4"/>
  <c r="M13" i="4"/>
  <c r="K13" i="4"/>
  <c r="I13" i="4"/>
  <c r="G13" i="4"/>
  <c r="E13" i="4"/>
  <c r="AB12" i="8" l="1"/>
  <c r="AE12" i="11"/>
  <c r="Y24" i="1"/>
  <c r="AC12" i="10"/>
  <c r="Y23" i="1"/>
  <c r="AB12" i="6"/>
  <c r="Y21" i="1"/>
  <c r="Z13" i="3"/>
  <c r="X13" i="3"/>
  <c r="V13" i="3"/>
  <c r="T13" i="3"/>
  <c r="R13" i="3"/>
  <c r="P13" i="3"/>
  <c r="N13" i="3"/>
  <c r="L13" i="3"/>
  <c r="J13" i="3"/>
  <c r="H13" i="3"/>
  <c r="F13" i="3"/>
  <c r="D13" i="3"/>
  <c r="D12" i="3"/>
  <c r="Y37" i="1" l="1"/>
  <c r="AB11" i="4"/>
  <c r="S20" i="1" s="1"/>
  <c r="Z20" i="23"/>
  <c r="Z21" i="23"/>
  <c r="Z19" i="23"/>
  <c r="Z18" i="23"/>
  <c r="X22" i="23"/>
  <c r="Y20" i="22"/>
  <c r="Y19" i="22"/>
  <c r="Y18" i="22"/>
  <c r="V25" i="18"/>
  <c r="U25" i="18"/>
  <c r="T25" i="18"/>
  <c r="S25" i="18"/>
  <c r="R25" i="18"/>
  <c r="Q25" i="18"/>
  <c r="P25" i="18"/>
  <c r="O25" i="18"/>
  <c r="W25" i="18"/>
  <c r="U20" i="12"/>
  <c r="U21" i="12"/>
  <c r="U22" i="12"/>
  <c r="U23" i="12"/>
  <c r="U24" i="12"/>
  <c r="U19" i="12"/>
  <c r="U18" i="12"/>
  <c r="T22" i="11"/>
  <c r="Q22" i="11"/>
  <c r="M25" i="10"/>
  <c r="U18" i="8"/>
  <c r="T19" i="6"/>
  <c r="T18" i="6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18" i="4"/>
  <c r="V19" i="4"/>
  <c r="V21" i="3"/>
  <c r="W21" i="3" s="1"/>
  <c r="V20" i="3"/>
  <c r="W20" i="3" s="1"/>
  <c r="V19" i="3"/>
  <c r="W19" i="3" s="1"/>
  <c r="V18" i="3"/>
  <c r="W18" i="3" s="1"/>
  <c r="V17" i="3"/>
  <c r="W17" i="3" s="1"/>
  <c r="O21" i="19"/>
  <c r="M21" i="19"/>
  <c r="K21" i="19"/>
  <c r="I21" i="19"/>
  <c r="Q20" i="19"/>
  <c r="V20" i="19" s="1"/>
  <c r="Y22" i="22" l="1"/>
  <c r="V39" i="4"/>
  <c r="W22" i="11"/>
  <c r="K22" i="11"/>
  <c r="I22" i="11"/>
  <c r="G22" i="11"/>
  <c r="E22" i="11"/>
  <c r="D24" i="1" s="1"/>
  <c r="M21" i="11"/>
  <c r="M20" i="11"/>
  <c r="M18" i="11"/>
  <c r="R22" i="3"/>
  <c r="T22" i="3"/>
  <c r="M22" i="11" l="1"/>
  <c r="V22" i="3"/>
  <c r="W22" i="3" s="1"/>
  <c r="G11" i="4" l="1"/>
  <c r="Z35" i="1" l="1"/>
  <c r="Z34" i="1"/>
  <c r="Z32" i="1"/>
  <c r="Z31" i="1"/>
  <c r="Z30" i="1"/>
  <c r="Z29" i="1"/>
  <c r="Z28" i="1"/>
  <c r="Z27" i="1"/>
  <c r="Z24" i="1"/>
  <c r="Z23" i="1"/>
  <c r="D31" i="1"/>
  <c r="D25" i="18"/>
  <c r="D30" i="1" s="1"/>
  <c r="H24" i="26"/>
  <c r="F36" i="1" s="1"/>
  <c r="J24" i="26"/>
  <c r="H36" i="1" s="1"/>
  <c r="L24" i="26"/>
  <c r="J36" i="1" s="1"/>
  <c r="D36" i="1"/>
  <c r="N20" i="26"/>
  <c r="S20" i="26" s="1"/>
  <c r="U20" i="26" s="1"/>
  <c r="N21" i="26"/>
  <c r="S21" i="26" s="1"/>
  <c r="U21" i="26" s="1"/>
  <c r="N22" i="26"/>
  <c r="S22" i="26" s="1"/>
  <c r="U22" i="26" s="1"/>
  <c r="N19" i="26"/>
  <c r="S19" i="26" s="1"/>
  <c r="U19" i="26" s="1"/>
  <c r="N18" i="26"/>
  <c r="S18" i="26" s="1"/>
  <c r="AC13" i="26"/>
  <c r="AA13" i="26"/>
  <c r="Y13" i="26"/>
  <c r="W13" i="26"/>
  <c r="U13" i="26"/>
  <c r="S13" i="26"/>
  <c r="Q13" i="26"/>
  <c r="O13" i="26"/>
  <c r="M13" i="26"/>
  <c r="K13" i="26"/>
  <c r="I13" i="26"/>
  <c r="G13" i="26"/>
  <c r="E13" i="26"/>
  <c r="AB11" i="26"/>
  <c r="AA11" i="26"/>
  <c r="Y11" i="26"/>
  <c r="W11" i="26"/>
  <c r="U11" i="26"/>
  <c r="S11" i="26"/>
  <c r="Q11" i="26"/>
  <c r="O11" i="26"/>
  <c r="M11" i="26"/>
  <c r="K11" i="26"/>
  <c r="I11" i="26"/>
  <c r="G11" i="26"/>
  <c r="E11" i="26"/>
  <c r="AB27" i="24"/>
  <c r="AB28" i="24"/>
  <c r="AB29" i="24"/>
  <c r="AB30" i="24"/>
  <c r="AB32" i="24"/>
  <c r="AB33" i="24"/>
  <c r="AB34" i="24"/>
  <c r="AB35" i="24"/>
  <c r="AB36" i="24"/>
  <c r="AB26" i="24"/>
  <c r="AB25" i="24"/>
  <c r="Z37" i="24"/>
  <c r="X37" i="24"/>
  <c r="R37" i="24"/>
  <c r="P37" i="24"/>
  <c r="N37" i="24"/>
  <c r="T37" i="24"/>
  <c r="J37" i="24"/>
  <c r="J35" i="1" s="1"/>
  <c r="H37" i="24"/>
  <c r="H35" i="1" s="1"/>
  <c r="F37" i="24"/>
  <c r="F35" i="1" s="1"/>
  <c r="D37" i="24"/>
  <c r="D35" i="1" s="1"/>
  <c r="L30" i="24"/>
  <c r="L29" i="24"/>
  <c r="L28" i="24"/>
  <c r="L27" i="24"/>
  <c r="L26" i="24"/>
  <c r="L25" i="24"/>
  <c r="AB14" i="24"/>
  <c r="E14" i="24"/>
  <c r="Q18" i="23"/>
  <c r="Q19" i="23"/>
  <c r="Q20" i="23"/>
  <c r="Q21" i="23"/>
  <c r="I22" i="23"/>
  <c r="D34" i="1" s="1"/>
  <c r="F34" i="1"/>
  <c r="M22" i="23"/>
  <c r="H34" i="1" s="1"/>
  <c r="O22" i="23"/>
  <c r="J34" i="1" s="1"/>
  <c r="V22" i="23"/>
  <c r="AA13" i="23"/>
  <c r="Y13" i="23"/>
  <c r="W13" i="23"/>
  <c r="U13" i="23"/>
  <c r="S13" i="23"/>
  <c r="Q13" i="23"/>
  <c r="O13" i="23"/>
  <c r="M13" i="23"/>
  <c r="K13" i="23"/>
  <c r="I13" i="23"/>
  <c r="G13" i="23"/>
  <c r="E13" i="23"/>
  <c r="AB11" i="23"/>
  <c r="AA11" i="23"/>
  <c r="Y11" i="23"/>
  <c r="W11" i="23"/>
  <c r="U11" i="23"/>
  <c r="S11" i="23"/>
  <c r="Q11" i="23"/>
  <c r="O11" i="23"/>
  <c r="M11" i="23"/>
  <c r="K11" i="23"/>
  <c r="I11" i="23"/>
  <c r="G11" i="23"/>
  <c r="E11" i="23"/>
  <c r="F33" i="1"/>
  <c r="H33" i="1"/>
  <c r="J33" i="1"/>
  <c r="D33" i="1"/>
  <c r="M19" i="22"/>
  <c r="M18" i="22"/>
  <c r="AC13" i="22"/>
  <c r="AA13" i="22"/>
  <c r="Y13" i="22"/>
  <c r="W13" i="22"/>
  <c r="U13" i="22"/>
  <c r="S13" i="22"/>
  <c r="Q13" i="22"/>
  <c r="O13" i="22"/>
  <c r="M13" i="22"/>
  <c r="K13" i="22"/>
  <c r="I13" i="22"/>
  <c r="G13" i="22"/>
  <c r="E13" i="22"/>
  <c r="AB11" i="22"/>
  <c r="AA11" i="22"/>
  <c r="Y11" i="22"/>
  <c r="W11" i="22"/>
  <c r="U11" i="22"/>
  <c r="S11" i="22"/>
  <c r="Q11" i="22"/>
  <c r="O11" i="22"/>
  <c r="M11" i="22"/>
  <c r="K11" i="22"/>
  <c r="I11" i="22"/>
  <c r="G11" i="22"/>
  <c r="E11" i="22"/>
  <c r="K22" i="20"/>
  <c r="F32" i="1" s="1"/>
  <c r="M22" i="20"/>
  <c r="H32" i="1" s="1"/>
  <c r="J32" i="1"/>
  <c r="I22" i="20"/>
  <c r="D32" i="1" s="1"/>
  <c r="Q20" i="20"/>
  <c r="V20" i="20" s="1"/>
  <c r="X20" i="20" s="1"/>
  <c r="Q21" i="20"/>
  <c r="V21" i="20" s="1"/>
  <c r="X21" i="20" s="1"/>
  <c r="X19" i="20"/>
  <c r="Q19" i="20"/>
  <c r="V19" i="20" s="1"/>
  <c r="Q18" i="20"/>
  <c r="V18" i="20" s="1"/>
  <c r="V22" i="20" s="1"/>
  <c r="AC13" i="20"/>
  <c r="AA13" i="20"/>
  <c r="Y13" i="20"/>
  <c r="W13" i="20"/>
  <c r="U13" i="20"/>
  <c r="S13" i="20"/>
  <c r="Q13" i="20"/>
  <c r="O13" i="20"/>
  <c r="M13" i="20"/>
  <c r="K13" i="20"/>
  <c r="I13" i="20"/>
  <c r="G13" i="20"/>
  <c r="E13" i="20"/>
  <c r="AB11" i="20"/>
  <c r="AA11" i="20"/>
  <c r="Y11" i="20"/>
  <c r="W11" i="20"/>
  <c r="U11" i="20"/>
  <c r="S11" i="20"/>
  <c r="Q11" i="20"/>
  <c r="O11" i="20"/>
  <c r="M11" i="20"/>
  <c r="K11" i="20"/>
  <c r="I11" i="20"/>
  <c r="G11" i="20"/>
  <c r="E11" i="20"/>
  <c r="X21" i="19"/>
  <c r="J31" i="1"/>
  <c r="H31" i="1"/>
  <c r="F31" i="1"/>
  <c r="Q19" i="19"/>
  <c r="V19" i="19" s="1"/>
  <c r="Q18" i="19"/>
  <c r="V18" i="19" s="1"/>
  <c r="V21" i="19" s="1"/>
  <c r="AC13" i="19"/>
  <c r="AA13" i="19"/>
  <c r="Y13" i="19"/>
  <c r="W13" i="19"/>
  <c r="U13" i="19"/>
  <c r="S13" i="19"/>
  <c r="Q13" i="19"/>
  <c r="O13" i="19"/>
  <c r="M13" i="19"/>
  <c r="K13" i="19"/>
  <c r="I13" i="19"/>
  <c r="G13" i="19"/>
  <c r="E13" i="19"/>
  <c r="AB11" i="19"/>
  <c r="AA11" i="19"/>
  <c r="Y11" i="19"/>
  <c r="W11" i="19"/>
  <c r="U11" i="19"/>
  <c r="S11" i="19"/>
  <c r="Q11" i="19"/>
  <c r="O11" i="19"/>
  <c r="M11" i="19"/>
  <c r="K11" i="19"/>
  <c r="I11" i="19"/>
  <c r="G11" i="19"/>
  <c r="E11" i="19"/>
  <c r="Y22" i="18"/>
  <c r="Y23" i="18"/>
  <c r="Y24" i="18"/>
  <c r="Y21" i="18"/>
  <c r="Y20" i="18"/>
  <c r="X25" i="18"/>
  <c r="J25" i="18"/>
  <c r="J30" i="1" s="1"/>
  <c r="H25" i="18"/>
  <c r="H30" i="1" s="1"/>
  <c r="F25" i="18"/>
  <c r="F30" i="1" s="1"/>
  <c r="L24" i="18"/>
  <c r="L23" i="18"/>
  <c r="L22" i="18"/>
  <c r="L21" i="18"/>
  <c r="L20" i="18"/>
  <c r="AC13" i="18"/>
  <c r="E13" i="18"/>
  <c r="AB11" i="18"/>
  <c r="AC11" i="18" s="1"/>
  <c r="G38" i="16"/>
  <c r="J29" i="1" s="1"/>
  <c r="F38" i="16"/>
  <c r="H29" i="1" s="1"/>
  <c r="E38" i="16"/>
  <c r="F29" i="1" s="1"/>
  <c r="D38" i="16"/>
  <c r="D29" i="1" s="1"/>
  <c r="H37" i="16"/>
  <c r="H36" i="16"/>
  <c r="H35" i="16"/>
  <c r="H32" i="16"/>
  <c r="H31" i="16"/>
  <c r="H30" i="16"/>
  <c r="H29" i="16"/>
  <c r="H28" i="16"/>
  <c r="H27" i="16"/>
  <c r="H26" i="16"/>
  <c r="H24" i="16"/>
  <c r="H23" i="16"/>
  <c r="H22" i="16"/>
  <c r="H21" i="16"/>
  <c r="H20" i="16"/>
  <c r="H19" i="16"/>
  <c r="H18" i="16"/>
  <c r="H17" i="16"/>
  <c r="AD12" i="16"/>
  <c r="F12" i="16"/>
  <c r="AC10" i="16"/>
  <c r="AD10" i="16" s="1"/>
  <c r="P19" i="14"/>
  <c r="J28" i="1" s="1"/>
  <c r="N19" i="14"/>
  <c r="H28" i="1" s="1"/>
  <c r="L19" i="14"/>
  <c r="F28" i="1" s="1"/>
  <c r="J19" i="14"/>
  <c r="D28" i="1" s="1"/>
  <c r="R19" i="14"/>
  <c r="AB11" i="14"/>
  <c r="E11" i="14"/>
  <c r="H20" i="13"/>
  <c r="F27" i="1" s="1"/>
  <c r="J20" i="13"/>
  <c r="H27" i="1" s="1"/>
  <c r="L20" i="13"/>
  <c r="J27" i="1" s="1"/>
  <c r="F20" i="13"/>
  <c r="D27" i="1" s="1"/>
  <c r="N19" i="13"/>
  <c r="S19" i="13" s="1"/>
  <c r="U19" i="13" s="1"/>
  <c r="N18" i="13"/>
  <c r="S18" i="13" s="1"/>
  <c r="U18" i="13" s="1"/>
  <c r="AB11" i="13"/>
  <c r="AA11" i="13"/>
  <c r="Y11" i="13"/>
  <c r="W11" i="13"/>
  <c r="U11" i="13"/>
  <c r="S11" i="13"/>
  <c r="Q11" i="13"/>
  <c r="O11" i="13"/>
  <c r="M11" i="13"/>
  <c r="K11" i="13"/>
  <c r="I11" i="13"/>
  <c r="G11" i="13"/>
  <c r="E11" i="13"/>
  <c r="N20" i="12"/>
  <c r="N21" i="12"/>
  <c r="N22" i="12"/>
  <c r="N23" i="12"/>
  <c r="N24" i="12"/>
  <c r="N19" i="12"/>
  <c r="N18" i="12"/>
  <c r="H25" i="12"/>
  <c r="F26" i="1" s="1"/>
  <c r="J25" i="12"/>
  <c r="H26" i="1" s="1"/>
  <c r="L25" i="12"/>
  <c r="J26" i="1" s="1"/>
  <c r="F25" i="12"/>
  <c r="D26" i="1" s="1"/>
  <c r="S25" i="12"/>
  <c r="Q25" i="12"/>
  <c r="AB11" i="12"/>
  <c r="E11" i="12"/>
  <c r="F24" i="1"/>
  <c r="AE13" i="11"/>
  <c r="AC13" i="11"/>
  <c r="AA13" i="11"/>
  <c r="Y13" i="11"/>
  <c r="W13" i="11"/>
  <c r="U13" i="11"/>
  <c r="S13" i="11"/>
  <c r="Q13" i="11"/>
  <c r="O13" i="11"/>
  <c r="M13" i="11"/>
  <c r="K13" i="11"/>
  <c r="I13" i="11"/>
  <c r="G13" i="11"/>
  <c r="AD11" i="11"/>
  <c r="AC11" i="11"/>
  <c r="AA11" i="11"/>
  <c r="Y11" i="11"/>
  <c r="W11" i="11"/>
  <c r="U11" i="11"/>
  <c r="S11" i="11"/>
  <c r="Q11" i="11"/>
  <c r="O11" i="11"/>
  <c r="M11" i="11"/>
  <c r="K11" i="11"/>
  <c r="I11" i="11"/>
  <c r="G11" i="11"/>
  <c r="W25" i="10"/>
  <c r="T25" i="10"/>
  <c r="S25" i="10"/>
  <c r="R25" i="10"/>
  <c r="Q25" i="10"/>
  <c r="P25" i="10"/>
  <c r="O25" i="10"/>
  <c r="J25" i="10"/>
  <c r="J23" i="1" s="1"/>
  <c r="I25" i="10"/>
  <c r="H23" i="1" s="1"/>
  <c r="H25" i="10"/>
  <c r="F23" i="1" s="1"/>
  <c r="G25" i="10"/>
  <c r="D23" i="1" s="1"/>
  <c r="K24" i="10"/>
  <c r="K23" i="10"/>
  <c r="K22" i="10"/>
  <c r="K21" i="10"/>
  <c r="K20" i="10"/>
  <c r="K19" i="10"/>
  <c r="K18" i="10"/>
  <c r="AC13" i="10"/>
  <c r="AA13" i="10"/>
  <c r="Y13" i="10"/>
  <c r="W13" i="10"/>
  <c r="U13" i="10"/>
  <c r="S13" i="10"/>
  <c r="Q13" i="10"/>
  <c r="O13" i="10"/>
  <c r="M13" i="10"/>
  <c r="K13" i="10"/>
  <c r="I13" i="10"/>
  <c r="G13" i="10"/>
  <c r="E13" i="10"/>
  <c r="AB11" i="10"/>
  <c r="AA11" i="10"/>
  <c r="Y11" i="10"/>
  <c r="W11" i="10"/>
  <c r="U11" i="10"/>
  <c r="S11" i="10"/>
  <c r="Q11" i="10"/>
  <c r="O11" i="10"/>
  <c r="M11" i="10"/>
  <c r="K11" i="10"/>
  <c r="I11" i="10"/>
  <c r="G11" i="10"/>
  <c r="E11" i="10"/>
  <c r="Z25" i="1"/>
  <c r="Z33" i="1"/>
  <c r="Z36" i="1"/>
  <c r="Z22" i="1"/>
  <c r="Z21" i="1"/>
  <c r="Z20" i="1"/>
  <c r="Z19" i="1"/>
  <c r="W37" i="1"/>
  <c r="AB37" i="1" s="1"/>
  <c r="S24" i="26" l="1"/>
  <c r="U18" i="26"/>
  <c r="U24" i="26" s="1"/>
  <c r="X18" i="20"/>
  <c r="M22" i="22"/>
  <c r="S20" i="13"/>
  <c r="U20" i="13"/>
  <c r="N24" i="26"/>
  <c r="Q21" i="19"/>
  <c r="AC11" i="26"/>
  <c r="S36" i="1"/>
  <c r="U36" i="1" s="1"/>
  <c r="AC11" i="23"/>
  <c r="AC11" i="22"/>
  <c r="S33" i="1"/>
  <c r="U33" i="1" s="1"/>
  <c r="AC11" i="20"/>
  <c r="S32" i="1"/>
  <c r="U32" i="1" s="1"/>
  <c r="AC11" i="19"/>
  <c r="S31" i="1"/>
  <c r="U31" i="1" s="1"/>
  <c r="AC11" i="14"/>
  <c r="AC11" i="13"/>
  <c r="S27" i="1"/>
  <c r="U27" i="1" s="1"/>
  <c r="AC11" i="10"/>
  <c r="S23" i="1"/>
  <c r="U23" i="1" s="1"/>
  <c r="P55" i="1" s="1"/>
  <c r="S55" i="1" s="1"/>
  <c r="AC14" i="24"/>
  <c r="S35" i="1"/>
  <c r="U35" i="1" s="1"/>
  <c r="S30" i="1"/>
  <c r="U30" i="1" s="1"/>
  <c r="S29" i="1"/>
  <c r="U29" i="1" s="1"/>
  <c r="P61" i="1" s="1"/>
  <c r="S61" i="1" s="1"/>
  <c r="AC11" i="12"/>
  <c r="S26" i="1"/>
  <c r="U26" i="1" s="1"/>
  <c r="AE11" i="11"/>
  <c r="S24" i="1"/>
  <c r="U24" i="1" s="1"/>
  <c r="N20" i="13"/>
  <c r="N25" i="12"/>
  <c r="Z26" i="1"/>
  <c r="AB37" i="24"/>
  <c r="L37" i="24"/>
  <c r="Q22" i="23"/>
  <c r="Q22" i="20"/>
  <c r="X22" i="20"/>
  <c r="L25" i="18"/>
  <c r="H38" i="16"/>
  <c r="K25" i="10"/>
  <c r="U28" i="1"/>
  <c r="U34" i="1"/>
  <c r="O37" i="1"/>
  <c r="S19" i="8"/>
  <c r="U19" i="8" s="1"/>
  <c r="N19" i="8"/>
  <c r="J22" i="1" s="1"/>
  <c r="L19" i="8"/>
  <c r="H22" i="1" s="1"/>
  <c r="J19" i="8"/>
  <c r="F22" i="1" s="1"/>
  <c r="H19" i="8"/>
  <c r="D22" i="1" s="1"/>
  <c r="P18" i="8"/>
  <c r="AB13" i="8"/>
  <c r="Z13" i="8"/>
  <c r="X13" i="8"/>
  <c r="V13" i="8"/>
  <c r="T13" i="8"/>
  <c r="R13" i="8"/>
  <c r="P13" i="8"/>
  <c r="N13" i="8"/>
  <c r="L13" i="8"/>
  <c r="J13" i="8"/>
  <c r="H13" i="8"/>
  <c r="F13" i="8"/>
  <c r="D13" i="8"/>
  <c r="AA11" i="8"/>
  <c r="Z11" i="8"/>
  <c r="X11" i="8"/>
  <c r="V11" i="8"/>
  <c r="T11" i="8"/>
  <c r="R11" i="8"/>
  <c r="P11" i="8"/>
  <c r="N11" i="8"/>
  <c r="L11" i="8"/>
  <c r="J11" i="8"/>
  <c r="H11" i="8"/>
  <c r="F11" i="8"/>
  <c r="D11" i="8"/>
  <c r="P66" i="1" l="1"/>
  <c r="R66" i="1"/>
  <c r="S66" i="1" s="1"/>
  <c r="P60" i="1"/>
  <c r="R60" i="1"/>
  <c r="S60" i="1" s="1"/>
  <c r="R64" i="1"/>
  <c r="P64" i="1"/>
  <c r="P56" i="1"/>
  <c r="S56" i="1" s="1"/>
  <c r="R62" i="1"/>
  <c r="P62" i="1"/>
  <c r="R63" i="1"/>
  <c r="P63" i="1"/>
  <c r="S63" i="1" s="1"/>
  <c r="R65" i="1"/>
  <c r="P65" i="1"/>
  <c r="S68" i="1"/>
  <c r="R58" i="1"/>
  <c r="P58" i="1"/>
  <c r="R67" i="1"/>
  <c r="P67" i="1"/>
  <c r="R59" i="1"/>
  <c r="P59" i="1"/>
  <c r="AB11" i="8"/>
  <c r="S22" i="1"/>
  <c r="U22" i="1" s="1"/>
  <c r="Q37" i="1"/>
  <c r="S12" i="1" s="1"/>
  <c r="P19" i="8"/>
  <c r="J21" i="1"/>
  <c r="H21" i="1"/>
  <c r="F21" i="1"/>
  <c r="D21" i="1"/>
  <c r="AB13" i="6"/>
  <c r="Z13" i="6"/>
  <c r="X13" i="6"/>
  <c r="V13" i="6"/>
  <c r="T13" i="6"/>
  <c r="R13" i="6"/>
  <c r="P13" i="6"/>
  <c r="N13" i="6"/>
  <c r="L13" i="6"/>
  <c r="J13" i="6"/>
  <c r="H13" i="6"/>
  <c r="F13" i="6"/>
  <c r="D13" i="6"/>
  <c r="AA11" i="6"/>
  <c r="Z11" i="6"/>
  <c r="X11" i="6"/>
  <c r="V11" i="6"/>
  <c r="T11" i="6"/>
  <c r="R11" i="6"/>
  <c r="P11" i="6"/>
  <c r="N11" i="6"/>
  <c r="L11" i="6"/>
  <c r="J11" i="6"/>
  <c r="H11" i="6"/>
  <c r="F11" i="6"/>
  <c r="D11" i="6"/>
  <c r="F20" i="1"/>
  <c r="H20" i="1"/>
  <c r="J20" i="1"/>
  <c r="D20" i="1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18" i="4"/>
  <c r="S58" i="1" l="1"/>
  <c r="S67" i="1"/>
  <c r="S64" i="1"/>
  <c r="S62" i="1"/>
  <c r="S59" i="1"/>
  <c r="S65" i="1"/>
  <c r="R12" i="1"/>
  <c r="AC12" i="1"/>
  <c r="H39" i="4"/>
  <c r="P54" i="1"/>
  <c r="S54" i="1" s="1"/>
  <c r="AB11" i="6"/>
  <c r="S21" i="1"/>
  <c r="U21" i="1" s="1"/>
  <c r="Z37" i="1"/>
  <c r="P53" i="1" l="1"/>
  <c r="S53" i="1" s="1"/>
  <c r="AC12" i="4"/>
  <c r="AA12" i="4"/>
  <c r="Y12" i="4"/>
  <c r="W12" i="4"/>
  <c r="U12" i="4"/>
  <c r="S12" i="4"/>
  <c r="Q12" i="4"/>
  <c r="O12" i="4"/>
  <c r="M12" i="4"/>
  <c r="K12" i="4"/>
  <c r="I12" i="4"/>
  <c r="G12" i="4"/>
  <c r="E12" i="4"/>
  <c r="AA11" i="4"/>
  <c r="Y11" i="4"/>
  <c r="W11" i="4"/>
  <c r="U11" i="4"/>
  <c r="S11" i="4"/>
  <c r="Q11" i="4"/>
  <c r="O11" i="4"/>
  <c r="M11" i="4"/>
  <c r="K11" i="4"/>
  <c r="I11" i="4"/>
  <c r="E11" i="4"/>
  <c r="AC11" i="4" l="1"/>
  <c r="M18" i="3"/>
  <c r="M19" i="3"/>
  <c r="M20" i="3"/>
  <c r="M21" i="3"/>
  <c r="M17" i="3"/>
  <c r="G22" i="3"/>
  <c r="F19" i="1" s="1"/>
  <c r="I22" i="3"/>
  <c r="H19" i="1" s="1"/>
  <c r="K22" i="3"/>
  <c r="J19" i="1" s="1"/>
  <c r="E22" i="3"/>
  <c r="D19" i="1" s="1"/>
  <c r="U20" i="1" l="1"/>
  <c r="P52" i="1" s="1"/>
  <c r="S52" i="1" s="1"/>
  <c r="AB12" i="3"/>
  <c r="Z12" i="3"/>
  <c r="X12" i="3"/>
  <c r="V12" i="3"/>
  <c r="T12" i="3"/>
  <c r="R12" i="3"/>
  <c r="P12" i="3"/>
  <c r="N12" i="3"/>
  <c r="L12" i="3"/>
  <c r="J12" i="3"/>
  <c r="H12" i="3"/>
  <c r="F12" i="3"/>
  <c r="AA11" i="3"/>
  <c r="S19" i="1" s="1"/>
  <c r="Z11" i="3"/>
  <c r="X11" i="3"/>
  <c r="V11" i="3"/>
  <c r="T11" i="3"/>
  <c r="R11" i="3"/>
  <c r="P11" i="3"/>
  <c r="N11" i="3"/>
  <c r="L11" i="3"/>
  <c r="J11" i="3"/>
  <c r="H11" i="3"/>
  <c r="F11" i="3"/>
  <c r="D11" i="3"/>
  <c r="AB11" i="3" l="1"/>
  <c r="M22" i="3"/>
  <c r="L19" i="1"/>
  <c r="L20" i="1"/>
  <c r="L21" i="1"/>
  <c r="L22" i="1"/>
  <c r="L23" i="1"/>
  <c r="L25" i="1"/>
  <c r="L26" i="1"/>
  <c r="L27" i="1"/>
  <c r="L28" i="1"/>
  <c r="L29" i="1"/>
  <c r="L30" i="1"/>
  <c r="L31" i="1"/>
  <c r="L32" i="1"/>
  <c r="L33" i="1"/>
  <c r="L34" i="1"/>
  <c r="L35" i="1"/>
  <c r="L36" i="1"/>
  <c r="F37" i="1"/>
  <c r="D37" i="1"/>
  <c r="AB13" i="1"/>
  <c r="Z13" i="1"/>
  <c r="X13" i="1"/>
  <c r="V13" i="1"/>
  <c r="T13" i="1"/>
  <c r="R13" i="1"/>
  <c r="P13" i="1"/>
  <c r="M13" i="1"/>
  <c r="K13" i="1"/>
  <c r="I13" i="1"/>
  <c r="G13" i="1"/>
  <c r="E13" i="1"/>
  <c r="AB12" i="1"/>
  <c r="Z12" i="1"/>
  <c r="X12" i="1"/>
  <c r="V12" i="1"/>
  <c r="T12" i="1"/>
  <c r="M12" i="1"/>
  <c r="K12" i="1"/>
  <c r="I12" i="1"/>
  <c r="G12" i="1"/>
  <c r="AD13" i="1"/>
  <c r="U19" i="1" l="1"/>
  <c r="S37" i="1"/>
  <c r="W19" i="14"/>
  <c r="Y25" i="18"/>
  <c r="Z22" i="23"/>
  <c r="H24" i="1"/>
  <c r="H37" i="1" s="1"/>
  <c r="J24" i="1"/>
  <c r="R51" i="1" l="1"/>
  <c r="P51" i="1"/>
  <c r="U37" i="1"/>
  <c r="J37" i="1"/>
  <c r="L24" i="1"/>
  <c r="L37" i="1" s="1"/>
  <c r="U18" i="6"/>
  <c r="U19" i="6"/>
  <c r="U25" i="12"/>
  <c r="S51" i="1" l="1"/>
  <c r="AD12" i="1"/>
  <c r="E12" i="1"/>
</calcChain>
</file>

<file path=xl/sharedStrings.xml><?xml version="1.0" encoding="utf-8"?>
<sst xmlns="http://schemas.openxmlformats.org/spreadsheetml/2006/main" count="1729" uniqueCount="323">
  <si>
    <t xml:space="preserve">Alfabetizados </t>
  </si>
  <si>
    <t>Incorporados</t>
  </si>
  <si>
    <t>Dirección Académica</t>
  </si>
  <si>
    <t xml:space="preserve">Subdirección de Planeación e Investigación Educativa </t>
  </si>
  <si>
    <t>NACIONAL</t>
  </si>
  <si>
    <t xml:space="preserve">Meta anual de alfabetización </t>
  </si>
  <si>
    <t>%</t>
  </si>
  <si>
    <t xml:space="preserve">LOGROS </t>
  </si>
  <si>
    <t>ENE</t>
  </si>
  <si>
    <t>FEB</t>
  </si>
  <si>
    <t>MAR</t>
  </si>
  <si>
    <t>ABR</t>
  </si>
  <si>
    <t>MAY</t>
  </si>
  <si>
    <t>JUN</t>
  </si>
  <si>
    <t>JUL</t>
  </si>
  <si>
    <t>AGST</t>
  </si>
  <si>
    <t>SEPT</t>
  </si>
  <si>
    <t>OCT</t>
  </si>
  <si>
    <t>NOV</t>
  </si>
  <si>
    <t>DIC</t>
  </si>
  <si>
    <t>ANUAL</t>
  </si>
  <si>
    <t>INFORME DE SEGUIMIENTO A ALFABETIZACIÓN INDÍGENA</t>
  </si>
  <si>
    <t xml:space="preserve">Entidad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</si>
  <si>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</si>
  <si>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</si>
  <si>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</si>
  <si>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</si>
  <si>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</si>
  <si>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</si>
  <si>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</si>
  <si>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</si>
  <si>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</si>
  <si>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</si>
  <si>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12</t>
  </si>
  <si>
    <t>13</t>
  </si>
  <si>
    <t>14</t>
  </si>
  <si>
    <t>15</t>
  </si>
  <si>
    <t>16</t>
  </si>
  <si>
    <t>18</t>
  </si>
  <si>
    <t>20</t>
  </si>
  <si>
    <t>21</t>
  </si>
  <si>
    <t>22</t>
  </si>
  <si>
    <t>23</t>
  </si>
  <si>
    <t>24</t>
  </si>
  <si>
    <t>27</t>
  </si>
  <si>
    <t>30</t>
  </si>
  <si>
    <t>31</t>
  </si>
  <si>
    <t>Campeche</t>
  </si>
  <si>
    <t>Chiapas</t>
  </si>
  <si>
    <t>Chihuahua</t>
  </si>
  <si>
    <t>Durango</t>
  </si>
  <si>
    <t>Guerrero</t>
  </si>
  <si>
    <t xml:space="preserve">Hidalgo </t>
  </si>
  <si>
    <t>Jalisco</t>
  </si>
  <si>
    <t>México</t>
  </si>
  <si>
    <t>Michoacán</t>
  </si>
  <si>
    <t>Nayarit</t>
  </si>
  <si>
    <t>Oaxaca</t>
  </si>
  <si>
    <t>Puebla</t>
  </si>
  <si>
    <t>Querétaro</t>
  </si>
  <si>
    <t>Quintana Roo</t>
  </si>
  <si>
    <t>San Luís Potosí</t>
  </si>
  <si>
    <t>Tabasco</t>
  </si>
  <si>
    <t>Veracruz</t>
  </si>
  <si>
    <t>Yucatán</t>
  </si>
  <si>
    <t xml:space="preserve">Total </t>
  </si>
  <si>
    <t xml:space="preserve">Educandos Activos </t>
  </si>
  <si>
    <t>Alfabetización</t>
  </si>
  <si>
    <t>Inicial</t>
  </si>
  <si>
    <t>Intermedio</t>
  </si>
  <si>
    <t>Avanzado</t>
  </si>
  <si>
    <t>Total</t>
  </si>
  <si>
    <t>Educandos activos en Alfabetización</t>
  </si>
  <si>
    <t>MIBES 1</t>
  </si>
  <si>
    <t>MIBES 2</t>
  </si>
  <si>
    <t xml:space="preserve">MIBES 4 </t>
  </si>
  <si>
    <t xml:space="preserve">TOTAL </t>
  </si>
  <si>
    <t>X</t>
  </si>
  <si>
    <t>CAMPECHE</t>
  </si>
  <si>
    <t>Educandos Activos por nivel</t>
  </si>
  <si>
    <t xml:space="preserve">Educandos Activos por lengua </t>
  </si>
  <si>
    <t>Calkini</t>
  </si>
  <si>
    <t>Hopelchen</t>
  </si>
  <si>
    <t>Calakmul</t>
  </si>
  <si>
    <t>Tenabo</t>
  </si>
  <si>
    <t>Hecelchakan</t>
  </si>
  <si>
    <t>Maya de Yucatán</t>
  </si>
  <si>
    <t>x</t>
  </si>
  <si>
    <t>P</t>
  </si>
  <si>
    <t>CHIAPAS</t>
  </si>
  <si>
    <t>Copainala</t>
  </si>
  <si>
    <t>Ocosingo</t>
  </si>
  <si>
    <t>Yajalón</t>
  </si>
  <si>
    <t>Palenque</t>
  </si>
  <si>
    <t>Las Margaritas</t>
  </si>
  <si>
    <t>Chenalhó</t>
  </si>
  <si>
    <t>Yajalón 1</t>
  </si>
  <si>
    <t>Rayón</t>
  </si>
  <si>
    <t>Larrainzar</t>
  </si>
  <si>
    <t>San Juan Cancuc</t>
  </si>
  <si>
    <t>Tenejapa</t>
  </si>
  <si>
    <t>Huixtán</t>
  </si>
  <si>
    <t>Oxchuc</t>
  </si>
  <si>
    <t>Zinacatán</t>
  </si>
  <si>
    <t>Chilón</t>
  </si>
  <si>
    <t>Chilón 1 (Bachajón)</t>
  </si>
  <si>
    <t>Chamula</t>
  </si>
  <si>
    <t>Pantelhó</t>
  </si>
  <si>
    <t>Sn Cristóbal de LC Tzeltal</t>
  </si>
  <si>
    <t>Sn Cristóbal de LC Tzotzil</t>
  </si>
  <si>
    <t>Alfa</t>
  </si>
  <si>
    <t>Interm</t>
  </si>
  <si>
    <t>Avanz.</t>
  </si>
  <si>
    <t>Náhuatl del Sur Zaragoza</t>
  </si>
  <si>
    <t>Rarámuri</t>
  </si>
  <si>
    <t>Tojolabal</t>
  </si>
  <si>
    <t>Zoque</t>
  </si>
  <si>
    <t>Módulo Concluido</t>
  </si>
  <si>
    <t>CHIHUAHUA</t>
  </si>
  <si>
    <t>DURANGO</t>
  </si>
  <si>
    <t>Mezquital</t>
  </si>
  <si>
    <t>Tepehuan</t>
  </si>
  <si>
    <t xml:space="preserve">Meta anual </t>
  </si>
  <si>
    <t>Meta anual</t>
  </si>
  <si>
    <t>Meta alfabetizados</t>
  </si>
  <si>
    <t>Alfabetizados en el periodo</t>
  </si>
  <si>
    <t>Alfabetizados en el año</t>
  </si>
  <si>
    <t>% Avance</t>
  </si>
  <si>
    <t>Meta incorporados</t>
  </si>
  <si>
    <t>logro al periodo</t>
  </si>
  <si>
    <t>GUERRERO</t>
  </si>
  <si>
    <t>Amuzgo</t>
  </si>
  <si>
    <t>Tlapaneco</t>
  </si>
  <si>
    <t>Módulo concluido</t>
  </si>
  <si>
    <t>Norte</t>
  </si>
  <si>
    <t>Centro</t>
  </si>
  <si>
    <t>Montaña de la Cañada</t>
  </si>
  <si>
    <t>Costa Chica Oriente</t>
  </si>
  <si>
    <t>Montaña Baja</t>
  </si>
  <si>
    <t>Tuun Isavi</t>
  </si>
  <si>
    <t>Mephaa</t>
  </si>
  <si>
    <t>Ixmiquilpan</t>
  </si>
  <si>
    <t>Huejutla de Reyes</t>
  </si>
  <si>
    <t>Atlapexco</t>
  </si>
  <si>
    <t>Hñahñú</t>
  </si>
  <si>
    <t>HIDALGO</t>
  </si>
  <si>
    <t>ESTADO DE MÉXICO</t>
  </si>
  <si>
    <t>Hñahñu</t>
  </si>
  <si>
    <t>Mazahua</t>
  </si>
  <si>
    <t>Otomí Estado de México</t>
  </si>
  <si>
    <t>Coordinación de Zona</t>
  </si>
  <si>
    <t>Atlacomulco</t>
  </si>
  <si>
    <t>Cuautitlán Izcalli</t>
  </si>
  <si>
    <t>Lerma</t>
  </si>
  <si>
    <t>Toluca</t>
  </si>
  <si>
    <t>Valle de Bravo</t>
  </si>
  <si>
    <t>Sal Felipe del Progreso</t>
  </si>
  <si>
    <t>Jilotepec</t>
  </si>
  <si>
    <t>MICHOACÁN</t>
  </si>
  <si>
    <t>Pátzcuaro</t>
  </si>
  <si>
    <t>Paracho</t>
  </si>
  <si>
    <t>Popoluca</t>
  </si>
  <si>
    <t>Purhepecha</t>
  </si>
  <si>
    <t>NAYARIT</t>
  </si>
  <si>
    <t>Cora</t>
  </si>
  <si>
    <t xml:space="preserve">Santiago Ixcuintla </t>
  </si>
  <si>
    <t>Alfabetizados</t>
  </si>
  <si>
    <t>Zimatlán de Álvarez</t>
  </si>
  <si>
    <t>Miahuatlán de Porfirio D.</t>
  </si>
  <si>
    <t>Sto. Domingo Tehuantepec</t>
  </si>
  <si>
    <t>Matías Romero</t>
  </si>
  <si>
    <t>Teotitlán de Flores Magón</t>
  </si>
  <si>
    <t>Asunción Nochixtlán</t>
  </si>
  <si>
    <t>Tlaxiaco</t>
  </si>
  <si>
    <t>Pinotepa Nacional</t>
  </si>
  <si>
    <t>Puerto Escondido</t>
  </si>
  <si>
    <t>Ixtlán de Juárez</t>
  </si>
  <si>
    <t>Tuxtepec</t>
  </si>
  <si>
    <t>Ayutla Mixe</t>
  </si>
  <si>
    <t>Etla</t>
  </si>
  <si>
    <t>Juxtlahuaca</t>
  </si>
  <si>
    <t>María Lombardo</t>
  </si>
  <si>
    <t>Huautla de Jiménez</t>
  </si>
  <si>
    <t>Jamiltepec</t>
  </si>
  <si>
    <t>Pochutla</t>
  </si>
  <si>
    <t>Ojitlán</t>
  </si>
  <si>
    <t xml:space="preserve">Coordinación de Zona </t>
  </si>
  <si>
    <t>OAXACA</t>
  </si>
  <si>
    <t>PUEBLA</t>
  </si>
  <si>
    <t>Teziutlán</t>
  </si>
  <si>
    <t>Cuetzalan</t>
  </si>
  <si>
    <t>Huachinango</t>
  </si>
  <si>
    <t>Zacatlán</t>
  </si>
  <si>
    <t>QUERÉTARO</t>
  </si>
  <si>
    <t xml:space="preserve">Cadereyta </t>
  </si>
  <si>
    <t>QUINTANA ROO</t>
  </si>
  <si>
    <t>Lázaro Cárdenas</t>
  </si>
  <si>
    <t>José Ma. Morelos</t>
  </si>
  <si>
    <t>Solidaridad</t>
  </si>
  <si>
    <t>SAN LUÍS POTOSÍ</t>
  </si>
  <si>
    <t>Río Verde</t>
  </si>
  <si>
    <t>Ciudad Valles</t>
  </si>
  <si>
    <t>Tamazunchale</t>
  </si>
  <si>
    <t>Pame</t>
  </si>
  <si>
    <t>Centro Norte</t>
  </si>
  <si>
    <t>Macuspana</t>
  </si>
  <si>
    <t>Centla</t>
  </si>
  <si>
    <t>Nacajuca</t>
  </si>
  <si>
    <t>TABASCO</t>
  </si>
  <si>
    <t>VERACRUZ</t>
  </si>
  <si>
    <t>Tantoyuca</t>
  </si>
  <si>
    <t>Chicontepec</t>
  </si>
  <si>
    <t>Tuxpan</t>
  </si>
  <si>
    <t>Papantla</t>
  </si>
  <si>
    <t>Espinal</t>
  </si>
  <si>
    <t>Orizaba</t>
  </si>
  <si>
    <t>Zongolica</t>
  </si>
  <si>
    <t>San Andrés Tuxtla</t>
  </si>
  <si>
    <t>Acayucan</t>
  </si>
  <si>
    <t>Minatitlán</t>
  </si>
  <si>
    <t>Huayacocotla</t>
  </si>
  <si>
    <t>YUCATÁN</t>
  </si>
  <si>
    <t>Tizimin</t>
  </si>
  <si>
    <t>Ticul</t>
  </si>
  <si>
    <t>Tekax</t>
  </si>
  <si>
    <t>Valladolid Sur</t>
  </si>
  <si>
    <t>Valladolid Norte</t>
  </si>
  <si>
    <t>Módulos concluidos</t>
  </si>
  <si>
    <t>Tolimán</t>
  </si>
  <si>
    <t>Maya</t>
  </si>
  <si>
    <t xml:space="preserve">Educandos Activos por nivel </t>
  </si>
  <si>
    <t>Tseltal</t>
  </si>
  <si>
    <t>Tsotsil</t>
  </si>
  <si>
    <t>Ch'ol</t>
  </si>
  <si>
    <t>Sin Especificar</t>
  </si>
  <si>
    <t>Mixteco de Guerrero</t>
  </si>
  <si>
    <t>Náhuatl de Guerrero</t>
  </si>
  <si>
    <t>Náhuatl de la Huasteca</t>
  </si>
  <si>
    <t xml:space="preserve">Intermedio </t>
  </si>
  <si>
    <t>Náhuatl Sierra Negra/ Zongolica</t>
  </si>
  <si>
    <t>Náhuatl Sierra Nororiental/Cuetzalan</t>
  </si>
  <si>
    <t>Náhuatl Sierra Norte Puebla</t>
  </si>
  <si>
    <t>Totonaco</t>
  </si>
  <si>
    <t>Sin especificar</t>
  </si>
  <si>
    <t>Zoquitlán</t>
  </si>
  <si>
    <t>Tének (Huasteco)</t>
  </si>
  <si>
    <t>Xi'iui (Pame)</t>
  </si>
  <si>
    <t>Yokot' an Central</t>
  </si>
  <si>
    <t>Yokot' an del Este</t>
  </si>
  <si>
    <t>Yokot' an del Sureste</t>
  </si>
  <si>
    <t>Náhuatl de Zaragoza</t>
  </si>
  <si>
    <t>Náhuatl Mecayapa</t>
  </si>
  <si>
    <t>Náhuatl Sierra Negra y Zongolica</t>
  </si>
  <si>
    <t>Registrados</t>
  </si>
  <si>
    <t>Incor.</t>
  </si>
  <si>
    <t>Reg</t>
  </si>
  <si>
    <t>Tulancingo</t>
  </si>
  <si>
    <t>Córdoba</t>
  </si>
  <si>
    <t>Amealco</t>
  </si>
  <si>
    <r>
      <t xml:space="preserve">x módulo sin concluir
</t>
    </r>
    <r>
      <rPr>
        <sz val="8"/>
        <color theme="1"/>
        <rFont val="Wingdings 2"/>
        <family val="1"/>
        <charset val="2"/>
      </rPr>
      <t>P</t>
    </r>
    <r>
      <rPr>
        <sz val="8"/>
        <color theme="1"/>
        <rFont val="Cambria"/>
        <family val="2"/>
      </rPr>
      <t xml:space="preserve"> </t>
    </r>
    <r>
      <rPr>
        <sz val="8"/>
        <color theme="1"/>
        <rFont val="Cambria"/>
        <family val="1"/>
      </rPr>
      <t>módulo concluido</t>
    </r>
  </si>
  <si>
    <r>
      <t xml:space="preserve">x módulo sin concluir
</t>
    </r>
    <r>
      <rPr>
        <sz val="8"/>
        <color theme="1"/>
        <rFont val="Wingdings 2"/>
        <family val="1"/>
        <charset val="2"/>
      </rPr>
      <t>P</t>
    </r>
    <r>
      <rPr>
        <sz val="8"/>
        <color theme="1"/>
        <rFont val="Cambria"/>
        <family val="2"/>
      </rPr>
      <t>módulo concluido</t>
    </r>
  </si>
  <si>
    <t xml:space="preserve">Módulo </t>
  </si>
  <si>
    <r>
      <t xml:space="preserve">x módulo sin concluir
</t>
    </r>
    <r>
      <rPr>
        <sz val="9"/>
        <color theme="1"/>
        <rFont val="Wingdings 2"/>
        <family val="1"/>
        <charset val="2"/>
      </rPr>
      <t>P</t>
    </r>
    <r>
      <rPr>
        <sz val="9"/>
        <color theme="1"/>
        <rFont val="Cambria"/>
        <family val="2"/>
      </rPr>
      <t xml:space="preserve"> módulo concluido</t>
    </r>
  </si>
  <si>
    <r>
      <t xml:space="preserve">x módulo sin concluir
</t>
    </r>
    <r>
      <rPr>
        <sz val="8"/>
        <color theme="1"/>
        <rFont val="Wingdings 2"/>
        <family val="1"/>
        <charset val="2"/>
      </rPr>
      <t>P</t>
    </r>
    <r>
      <rPr>
        <sz val="8"/>
        <color theme="1"/>
        <rFont val="Cambria"/>
        <family val="2"/>
      </rPr>
      <t xml:space="preserve"> módulo concluido</t>
    </r>
  </si>
  <si>
    <t>Teopicsa</t>
  </si>
  <si>
    <t xml:space="preserve">Sin especificar </t>
  </si>
  <si>
    <t>Huajuapan de León</t>
  </si>
  <si>
    <t>CHATINO SANTOS REYES NOPALA</t>
  </si>
  <si>
    <t>CHATINO YAITEPEC</t>
  </si>
  <si>
    <t>CHATINO ZEZONTEPEC</t>
  </si>
  <si>
    <t>CHINANTECO OJITLÁN</t>
  </si>
  <si>
    <t>CHINANTECO USILA</t>
  </si>
  <si>
    <t>CHINANTECO VALLE NACIONAL</t>
  </si>
  <si>
    <t>CUICATECO DEL CENTRO</t>
  </si>
  <si>
    <t>HUAVE DEL OESTE</t>
  </si>
  <si>
    <t>MAZATECO ALTA</t>
  </si>
  <si>
    <t>MAZATECO MEDIA</t>
  </si>
  <si>
    <t>MIXE ALTA / MEDIA</t>
  </si>
  <si>
    <t>MIXE BAJA</t>
  </si>
  <si>
    <t>MIXTECO ALTA 1</t>
  </si>
  <si>
    <t>MIXTECO ALTA 2</t>
  </si>
  <si>
    <t>MIXTECO ALTA 3</t>
  </si>
  <si>
    <t>MIXTECO BAJA 1</t>
  </si>
  <si>
    <t>MIXTECO BAJA 2</t>
  </si>
  <si>
    <t>MIXTECO BAJA 3</t>
  </si>
  <si>
    <t>MIXTECO COSTA 1</t>
  </si>
  <si>
    <t>MIXTECO COSTA 2</t>
  </si>
  <si>
    <t>TRIQUI CHICAHUAXTLA</t>
  </si>
  <si>
    <t>TRIQUI COPALA</t>
  </si>
  <si>
    <t>ZAPOTECO SIERRA JUÁREZ / Norte</t>
  </si>
  <si>
    <t>ZAPOTECO SIERRA SUR / CENTRO</t>
  </si>
  <si>
    <t>ZAPOTECO SIERRA SUR / COSTA OESTE</t>
  </si>
  <si>
    <t>ZAPOTECO SIERRA SUR / NORESTE ALTO</t>
  </si>
  <si>
    <t>ZAPOTECO SIERRA SUR/SURESTE ALTO</t>
  </si>
  <si>
    <t>Aquismon</t>
  </si>
  <si>
    <t>Náhuatl de Pajapan</t>
  </si>
  <si>
    <t xml:space="preserve">Mérida Poniente </t>
  </si>
  <si>
    <t>Bocoyna</t>
  </si>
  <si>
    <t>Guachochi</t>
  </si>
  <si>
    <t>Felipe C. Puerto</t>
  </si>
  <si>
    <t xml:space="preserve">Registrados </t>
  </si>
  <si>
    <r>
      <t xml:space="preserve">x módulo sin concluir
</t>
    </r>
    <r>
      <rPr>
        <sz val="9"/>
        <color theme="1"/>
        <rFont val="Wingdings 2"/>
        <family val="1"/>
        <charset val="2"/>
      </rPr>
      <t>P</t>
    </r>
    <r>
      <rPr>
        <sz val="9"/>
        <color theme="1"/>
        <rFont val="Cambria"/>
        <family val="2"/>
      </rPr>
      <t xml:space="preserve"> </t>
    </r>
    <r>
      <rPr>
        <sz val="9"/>
        <color theme="1"/>
        <rFont val="Cambria"/>
        <family val="1"/>
      </rPr>
      <t>módulo concluido</t>
    </r>
  </si>
  <si>
    <t xml:space="preserve">Huautla de Jiménez </t>
  </si>
  <si>
    <r>
      <t xml:space="preserve">Informe correspondiente a </t>
    </r>
    <r>
      <rPr>
        <b/>
        <sz val="12"/>
        <color theme="1"/>
        <rFont val="Calibri Light"/>
        <family val="2"/>
        <scheme val="major"/>
      </rPr>
      <t xml:space="preserve">AGOSTO </t>
    </r>
    <r>
      <rPr>
        <sz val="12"/>
        <color theme="1"/>
        <rFont val="Calibri Light"/>
        <family val="2"/>
        <scheme val="major"/>
      </rPr>
      <t>2015</t>
    </r>
  </si>
  <si>
    <t>Registrados*</t>
  </si>
  <si>
    <t xml:space="preserve">*Inicial </t>
  </si>
  <si>
    <t>Guadalupe y Calvo</t>
  </si>
  <si>
    <t>Huichol</t>
  </si>
  <si>
    <r>
      <t>Informe correspondiente a</t>
    </r>
    <r>
      <rPr>
        <b/>
        <sz val="12"/>
        <color theme="1"/>
        <rFont val="Calibri Light"/>
        <family val="2"/>
        <scheme val="major"/>
      </rPr>
      <t xml:space="preserve"> AGOSTO</t>
    </r>
    <r>
      <rPr>
        <sz val="12"/>
        <color theme="1"/>
        <rFont val="Calibri Light"/>
        <family val="2"/>
        <scheme val="major"/>
      </rPr>
      <t xml:space="preserve"> 2015</t>
    </r>
  </si>
  <si>
    <r>
      <t xml:space="preserve">Informe correspondiente a </t>
    </r>
    <r>
      <rPr>
        <b/>
        <sz val="12"/>
        <color theme="1"/>
        <rFont val="Calibri Light"/>
        <family val="2"/>
        <scheme val="major"/>
      </rPr>
      <t>AGOSTO</t>
    </r>
    <r>
      <rPr>
        <b/>
        <sz val="12"/>
        <color theme="1"/>
        <rFont val="Calibri Light"/>
        <family val="1"/>
        <scheme val="major"/>
      </rPr>
      <t xml:space="preserve"> </t>
    </r>
    <r>
      <rPr>
        <sz val="12"/>
        <color theme="1"/>
        <rFont val="Calibri Light"/>
        <family val="1"/>
        <scheme val="major"/>
      </rPr>
      <t>2015</t>
    </r>
  </si>
  <si>
    <r>
      <t xml:space="preserve">Informe correspondiente a </t>
    </r>
    <r>
      <rPr>
        <b/>
        <sz val="12"/>
        <color theme="1"/>
        <rFont val="Calibri Light"/>
        <family val="2"/>
        <scheme val="major"/>
      </rPr>
      <t>AGOSTO</t>
    </r>
    <r>
      <rPr>
        <sz val="12"/>
        <color theme="1"/>
        <rFont val="Calibri Light"/>
        <family val="2"/>
        <scheme val="major"/>
      </rPr>
      <t xml:space="preserve"> 2015</t>
    </r>
  </si>
  <si>
    <r>
      <t>Informe correspondiente a AGOST</t>
    </r>
    <r>
      <rPr>
        <b/>
        <sz val="12"/>
        <color theme="1"/>
        <rFont val="Calibri Light"/>
        <family val="2"/>
        <scheme val="major"/>
      </rPr>
      <t xml:space="preserve">O </t>
    </r>
    <r>
      <rPr>
        <sz val="12"/>
        <color theme="1"/>
        <rFont val="Calibri Light"/>
        <family val="2"/>
        <scheme val="major"/>
      </rPr>
      <t>2015</t>
    </r>
  </si>
  <si>
    <t>Educandos Presentando Evaluación en el 2015</t>
  </si>
  <si>
    <t>Educandos que no han Presentando Evaluación en el 2015</t>
  </si>
  <si>
    <t>Educandos activos</t>
  </si>
  <si>
    <t>CZ</t>
  </si>
  <si>
    <t>MEZQUITAL</t>
  </si>
  <si>
    <t>Tehuacan</t>
  </si>
  <si>
    <t>Colon</t>
  </si>
  <si>
    <t>San Juan del Rio</t>
  </si>
  <si>
    <t>Tlacolula</t>
  </si>
  <si>
    <t xml:space="preserve"> </t>
  </si>
  <si>
    <t>Estados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</si>
</sst>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2" x14ac:knownFonts="1">
    <font>
      <sz val="9"/>
      <color theme="1"/>
      <name val="Cambria"/>
      <family val="2"/>
    </font>
    <font>
      <sz val="9"/>
      <color theme="1"/>
      <name val="Cambria"/>
      <family val="2"/>
    </font>
    <font>
      <b/>
      <sz val="9"/>
      <color theme="1"/>
      <name val="Cambria"/>
      <family val="1"/>
    </font>
    <font>
      <sz val="11"/>
      <color theme="1"/>
      <name val="Calibri"/>
      <family val="2"/>
      <scheme val="minor"/>
    </font>
    <font>
      <sz val="9"/>
      <color theme="1"/>
      <name val="Calibri Light"/>
      <family val="1"/>
      <scheme val="major"/>
    </font>
    <font>
      <sz val="9"/>
      <color theme="1"/>
      <name val="Tahoma"/>
      <family val="2"/>
    </font>
    <font>
      <b/>
      <sz val="11"/>
      <color theme="1"/>
      <name val="Calibri Light"/>
      <family val="1"/>
      <scheme val="major"/>
    </font>
    <font>
      <b/>
      <sz val="10"/>
      <color theme="1"/>
      <name val="Cambria"/>
      <family val="1"/>
    </font>
    <font>
      <b/>
      <sz val="11"/>
      <color theme="1"/>
      <name val="Cambria"/>
      <family val="1"/>
    </font>
    <font>
      <b/>
      <sz val="12"/>
      <color theme="1"/>
      <name val="Cambria"/>
      <family val="1"/>
    </font>
    <font>
      <b/>
      <sz val="14"/>
      <color theme="1"/>
      <name val="Cambria"/>
      <family val="1"/>
    </font>
    <font>
      <b/>
      <sz val="16"/>
      <name val="Cambria"/>
      <family val="1"/>
    </font>
    <font>
      <b/>
      <sz val="9"/>
      <color theme="1"/>
      <name val="Calibri Light"/>
      <family val="2"/>
      <scheme val="major"/>
    </font>
    <font>
      <sz val="10"/>
      <color theme="1"/>
      <name val="Cambria"/>
      <family val="2"/>
    </font>
    <font>
      <sz val="11"/>
      <color theme="1"/>
      <name val="Cambria"/>
      <family val="2"/>
    </font>
    <font>
      <b/>
      <sz val="16"/>
      <color theme="1"/>
      <name val="Cambria"/>
      <family val="1"/>
    </font>
    <font>
      <b/>
      <sz val="11"/>
      <color theme="1"/>
      <name val="Cambria"/>
      <family val="2"/>
    </font>
    <font>
      <b/>
      <sz val="16"/>
      <color theme="1"/>
      <name val="Wingdings 2"/>
      <family val="1"/>
      <charset val="2"/>
    </font>
    <font>
      <b/>
      <sz val="12"/>
      <color theme="1"/>
      <name val="Cambria"/>
      <family val="2"/>
    </font>
    <font>
      <b/>
      <sz val="8"/>
      <color theme="1"/>
      <name val="Cambria"/>
      <family val="1"/>
    </font>
    <font>
      <sz val="12"/>
      <color theme="1"/>
      <name val="Cambria"/>
      <family val="2"/>
    </font>
    <font>
      <sz val="8"/>
      <color theme="1"/>
      <name val="Cambria"/>
      <family val="2"/>
    </font>
    <font>
      <sz val="11"/>
      <color theme="1"/>
      <name val="Cambria"/>
      <family val="1"/>
    </font>
    <font>
      <b/>
      <sz val="8"/>
      <color theme="1"/>
      <name val="Cambria"/>
      <family val="2"/>
    </font>
    <font>
      <b/>
      <sz val="18"/>
      <color theme="1"/>
      <name val="Wingdings 2"/>
      <family val="1"/>
      <charset val="2"/>
    </font>
    <font>
      <b/>
      <sz val="18"/>
      <color theme="1"/>
      <name val="Cambria"/>
      <family val="1"/>
    </font>
    <font>
      <sz val="10"/>
      <color theme="1"/>
      <name val="Calibri Light"/>
      <family val="1"/>
      <scheme val="major"/>
    </font>
    <font>
      <b/>
      <sz val="10"/>
      <color theme="1"/>
      <name val="Calibri Light"/>
      <family val="1"/>
      <scheme val="major"/>
    </font>
    <font>
      <b/>
      <sz val="14"/>
      <color theme="1"/>
      <name val="Cambria"/>
      <family val="2"/>
    </font>
    <font>
      <b/>
      <sz val="14"/>
      <color theme="1"/>
      <name val="Wingdings 2"/>
      <family val="1"/>
      <charset val="2"/>
    </font>
    <font>
      <b/>
      <sz val="16"/>
      <color theme="1"/>
      <name val="Cambria"/>
      <family val="2"/>
    </font>
    <font>
      <b/>
      <sz val="20"/>
      <color theme="1"/>
      <name val="Wingdings 2"/>
      <family val="1"/>
      <charset val="2"/>
    </font>
    <font>
      <sz val="8"/>
      <color theme="1"/>
      <name val="Cambria"/>
      <family val="1"/>
    </font>
    <font>
      <sz val="9"/>
      <color theme="1"/>
      <name val="Cambria"/>
      <family val="1"/>
    </font>
    <font>
      <sz val="9"/>
      <color theme="1"/>
      <name val="Wingdings 2"/>
      <family val="1"/>
      <charset val="2"/>
    </font>
    <font>
      <sz val="8"/>
      <color theme="1"/>
      <name val="Wingdings 2"/>
      <family val="1"/>
      <charset val="2"/>
    </font>
    <font>
      <sz val="14"/>
      <name val="Cambria"/>
      <family val="2"/>
    </font>
    <font>
      <sz val="14"/>
      <color theme="1"/>
      <name val="Cambria"/>
      <family val="2"/>
    </font>
    <font>
      <b/>
      <sz val="18"/>
      <color theme="1"/>
      <name val="Cambria"/>
      <family val="2"/>
    </font>
    <font>
      <sz val="10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2"/>
      <color theme="1"/>
      <name val="Calibri Light"/>
      <family val="1"/>
      <scheme val="major"/>
    </font>
    <font>
      <b/>
      <sz val="12"/>
      <color theme="1"/>
      <name val="Calibri Light"/>
      <family val="1"/>
      <scheme val="major"/>
    </font>
    <font>
      <sz val="11"/>
      <color theme="1"/>
      <name val="Calibri Light"/>
      <family val="1"/>
      <scheme val="major"/>
    </font>
    <font>
      <b/>
      <sz val="24"/>
      <color theme="1"/>
      <name val="Cambria"/>
      <family val="1"/>
    </font>
    <font>
      <b/>
      <sz val="24"/>
      <color theme="1"/>
      <name val="Wingdings 2"/>
      <family val="1"/>
      <charset val="2"/>
    </font>
    <font>
      <b/>
      <sz val="10"/>
      <color theme="1"/>
      <name val="Cambria"/>
      <family val="2"/>
    </font>
    <font>
      <sz val="12"/>
      <color theme="1"/>
      <name val="Cambria"/>
      <family val="1"/>
    </font>
    <font>
      <b/>
      <sz val="28"/>
      <color theme="1"/>
      <name val="Cambria"/>
      <family val="1"/>
    </font>
    <font>
      <b/>
      <sz val="16"/>
      <color theme="1"/>
      <name val="Calibri Light"/>
      <family val="2"/>
      <scheme val="major"/>
    </font>
    <font>
      <b/>
      <sz val="16"/>
      <color theme="1"/>
      <name val="Calibri Light"/>
      <family val="1"/>
      <scheme val="maj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770">
    <xf numFmtId="0" fontId="0" fillId="0" borderId="0" xfId="0"/>
    <xf numFmtId="0" fontId="5" fillId="0" borderId="0" xfId="2" applyFont="1"/>
    <xf numFmtId="3" fontId="9" fillId="0" borderId="4" xfId="0" applyNumberFormat="1" applyFont="1" applyBorder="1" applyAlignment="1">
      <alignment vertical="center"/>
    </xf>
    <xf numFmtId="9" fontId="0" fillId="0" borderId="4" xfId="1" applyFont="1" applyBorder="1" applyAlignment="1">
      <alignment horizontal="center" vertical="center"/>
    </xf>
    <xf numFmtId="0" fontId="0" fillId="0" borderId="4" xfId="0" applyBorder="1"/>
    <xf numFmtId="0" fontId="0" fillId="0" borderId="3" xfId="0" quotePrefix="1" applyBorder="1" applyAlignment="1">
      <alignment horizontal="right"/>
    </xf>
    <xf numFmtId="0" fontId="8" fillId="2" borderId="5" xfId="0" applyFont="1" applyFill="1" applyBorder="1" applyAlignment="1"/>
    <xf numFmtId="0" fontId="8" fillId="2" borderId="6" xfId="0" applyFont="1" applyFill="1" applyBorder="1" applyAlignment="1"/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/>
    <xf numFmtId="0" fontId="0" fillId="0" borderId="0" xfId="0" applyBorder="1"/>
    <xf numFmtId="0" fontId="0" fillId="0" borderId="8" xfId="0" applyBorder="1"/>
    <xf numFmtId="3" fontId="7" fillId="2" borderId="5" xfId="0" applyNumberFormat="1" applyFont="1" applyFill="1" applyBorder="1" applyAlignment="1">
      <alignment vertical="center" wrapText="1"/>
    </xf>
    <xf numFmtId="3" fontId="7" fillId="2" borderId="4" xfId="0" applyNumberFormat="1" applyFont="1" applyFill="1" applyBorder="1" applyAlignment="1">
      <alignment vertical="center" wrapText="1"/>
    </xf>
    <xf numFmtId="0" fontId="6" fillId="2" borderId="0" xfId="2" applyFont="1" applyFill="1" applyBorder="1" applyAlignment="1">
      <alignment horizontal="right" vertical="center"/>
    </xf>
    <xf numFmtId="0" fontId="0" fillId="0" borderId="6" xfId="0" applyBorder="1" applyAlignment="1"/>
    <xf numFmtId="0" fontId="0" fillId="0" borderId="7" xfId="0" applyBorder="1" applyAlignment="1"/>
    <xf numFmtId="0" fontId="0" fillId="0" borderId="3" xfId="0" quotePrefix="1" applyBorder="1" applyAlignment="1">
      <alignment horizontal="right" vertical="center"/>
    </xf>
    <xf numFmtId="0" fontId="0" fillId="3" borderId="2" xfId="0" applyFill="1" applyBorder="1" applyAlignment="1"/>
    <xf numFmtId="0" fontId="0" fillId="3" borderId="10" xfId="0" applyFill="1" applyBorder="1" applyAlignment="1"/>
    <xf numFmtId="0" fontId="23" fillId="4" borderId="16" xfId="0" applyFont="1" applyFill="1" applyBorder="1" applyAlignment="1">
      <alignment horizontal="center" vertical="center" wrapText="1"/>
    </xf>
    <xf numFmtId="0" fontId="0" fillId="3" borderId="1" xfId="0" applyFill="1" applyBorder="1" applyAlignment="1"/>
    <xf numFmtId="9" fontId="13" fillId="0" borderId="4" xfId="1" applyFont="1" applyBorder="1" applyAlignment="1">
      <alignment horizontal="center" vertical="center"/>
    </xf>
    <xf numFmtId="9" fontId="14" fillId="0" borderId="4" xfId="1" applyFont="1" applyBorder="1" applyAlignment="1">
      <alignment horizontal="center" vertical="center"/>
    </xf>
    <xf numFmtId="0" fontId="22" fillId="0" borderId="4" xfId="0" applyFont="1" applyBorder="1"/>
    <xf numFmtId="0" fontId="6" fillId="2" borderId="3" xfId="2" applyFont="1" applyFill="1" applyBorder="1" applyAlignment="1">
      <alignment horizontal="right" vertical="center"/>
    </xf>
    <xf numFmtId="0" fontId="6" fillId="2" borderId="12" xfId="2" applyFont="1" applyFill="1" applyBorder="1" applyAlignment="1">
      <alignment horizontal="right" vertical="center"/>
    </xf>
    <xf numFmtId="0" fontId="2" fillId="2" borderId="14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horizontal="center" vertical="center"/>
    </xf>
    <xf numFmtId="0" fontId="0" fillId="5" borderId="3" xfId="0" applyFill="1" applyBorder="1"/>
    <xf numFmtId="0" fontId="0" fillId="5" borderId="0" xfId="0" applyFill="1" applyBorder="1"/>
    <xf numFmtId="0" fontId="0" fillId="5" borderId="12" xfId="0" applyFill="1" applyBorder="1"/>
    <xf numFmtId="0" fontId="0" fillId="5" borderId="8" xfId="0" applyFill="1" applyBorder="1"/>
    <xf numFmtId="0" fontId="0" fillId="5" borderId="9" xfId="0" applyFill="1" applyBorder="1"/>
    <xf numFmtId="0" fontId="0" fillId="5" borderId="11" xfId="0" applyFill="1" applyBorder="1"/>
    <xf numFmtId="9" fontId="0" fillId="5" borderId="0" xfId="1" applyFont="1" applyFill="1" applyBorder="1"/>
    <xf numFmtId="0" fontId="11" fillId="5" borderId="12" xfId="0" applyFont="1" applyFill="1" applyBorder="1" applyAlignment="1">
      <alignment vertical="center" wrapText="1"/>
    </xf>
    <xf numFmtId="0" fontId="2" fillId="5" borderId="0" xfId="0" applyFont="1" applyFill="1" applyBorder="1"/>
    <xf numFmtId="0" fontId="2" fillId="5" borderId="0" xfId="0" applyFont="1" applyFill="1" applyBorder="1" applyAlignment="1">
      <alignment vertical="center" wrapText="1"/>
    </xf>
    <xf numFmtId="0" fontId="2" fillId="5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vertical="center" wrapText="1"/>
    </xf>
    <xf numFmtId="9" fontId="8" fillId="6" borderId="4" xfId="1" applyFont="1" applyFill="1" applyBorder="1" applyAlignment="1">
      <alignment horizontal="center" vertical="center"/>
    </xf>
    <xf numFmtId="3" fontId="8" fillId="6" borderId="4" xfId="0" applyNumberFormat="1" applyFont="1" applyFill="1" applyBorder="1" applyAlignment="1">
      <alignment horizontal="center" vertical="center"/>
    </xf>
    <xf numFmtId="9" fontId="0" fillId="0" borderId="5" xfId="1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33" fillId="0" borderId="4" xfId="0" applyFont="1" applyBorder="1" applyAlignment="1">
      <alignment vertical="center"/>
    </xf>
    <xf numFmtId="0" fontId="33" fillId="0" borderId="4" xfId="0" applyFont="1" applyBorder="1" applyAlignment="1">
      <alignment horizontal="left" vertical="center"/>
    </xf>
    <xf numFmtId="3" fontId="8" fillId="0" borderId="4" xfId="0" applyNumberFormat="1" applyFont="1" applyBorder="1" applyAlignment="1">
      <alignment horizontal="center" vertical="center"/>
    </xf>
    <xf numFmtId="3" fontId="2" fillId="2" borderId="4" xfId="0" applyNumberFormat="1" applyFont="1" applyFill="1" applyBorder="1" applyAlignment="1">
      <alignment horizontal="center" vertical="center"/>
    </xf>
    <xf numFmtId="9" fontId="2" fillId="2" borderId="4" xfId="1" applyFont="1" applyFill="1" applyBorder="1" applyAlignment="1">
      <alignment horizontal="center" vertical="center"/>
    </xf>
    <xf numFmtId="3" fontId="9" fillId="2" borderId="5" xfId="0" applyNumberFormat="1" applyFont="1" applyFill="1" applyBorder="1" applyAlignment="1">
      <alignment horizontal="center" vertical="center"/>
    </xf>
    <xf numFmtId="0" fontId="0" fillId="0" borderId="0" xfId="0" applyFill="1" applyBorder="1"/>
    <xf numFmtId="3" fontId="9" fillId="7" borderId="5" xfId="0" applyNumberFormat="1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 wrapText="1"/>
    </xf>
    <xf numFmtId="3" fontId="9" fillId="6" borderId="4" xfId="0" applyNumberFormat="1" applyFont="1" applyFill="1" applyBorder="1" applyAlignment="1">
      <alignment horizontal="center" vertical="center"/>
    </xf>
    <xf numFmtId="3" fontId="9" fillId="2" borderId="5" xfId="0" applyNumberFormat="1" applyFont="1" applyFill="1" applyBorder="1" applyAlignment="1">
      <alignment vertical="center" wrapText="1"/>
    </xf>
    <xf numFmtId="3" fontId="9" fillId="2" borderId="4" xfId="0" applyNumberFormat="1" applyFont="1" applyFill="1" applyBorder="1" applyAlignment="1">
      <alignment vertical="center" wrapText="1"/>
    </xf>
    <xf numFmtId="3" fontId="16" fillId="2" borderId="13" xfId="0" applyNumberFormat="1" applyFont="1" applyFill="1" applyBorder="1" applyAlignment="1"/>
    <xf numFmtId="9" fontId="9" fillId="6" borderId="4" xfId="1" applyFont="1" applyFill="1" applyBorder="1" applyAlignment="1">
      <alignment horizontal="center" vertical="center"/>
    </xf>
    <xf numFmtId="9" fontId="0" fillId="5" borderId="0" xfId="0" applyNumberFormat="1" applyFill="1" applyBorder="1"/>
    <xf numFmtId="0" fontId="13" fillId="0" borderId="0" xfId="0" applyFont="1"/>
    <xf numFmtId="0" fontId="21" fillId="5" borderId="0" xfId="0" applyFont="1" applyFill="1" applyBorder="1"/>
    <xf numFmtId="0" fontId="0" fillId="5" borderId="0" xfId="0" applyFill="1" applyBorder="1" applyAlignment="1">
      <alignment vertical="center"/>
    </xf>
    <xf numFmtId="0" fontId="0" fillId="5" borderId="12" xfId="0" applyFill="1" applyBorder="1" applyAlignment="1">
      <alignment vertical="center"/>
    </xf>
    <xf numFmtId="3" fontId="9" fillId="5" borderId="0" xfId="0" applyNumberFormat="1" applyFont="1" applyFill="1" applyBorder="1" applyAlignment="1">
      <alignment vertical="center"/>
    </xf>
    <xf numFmtId="0" fontId="0" fillId="5" borderId="0" xfId="0" applyFill="1"/>
    <xf numFmtId="0" fontId="0" fillId="5" borderId="3" xfId="0" applyFont="1" applyFill="1" applyBorder="1"/>
    <xf numFmtId="0" fontId="0" fillId="5" borderId="0" xfId="0" applyFont="1" applyFill="1" applyBorder="1"/>
    <xf numFmtId="0" fontId="0" fillId="5" borderId="3" xfId="0" applyFont="1" applyFill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0" fillId="5" borderId="8" xfId="0" applyFont="1" applyFill="1" applyBorder="1"/>
    <xf numFmtId="0" fontId="0" fillId="5" borderId="9" xfId="0" applyFont="1" applyFill="1" applyBorder="1"/>
    <xf numFmtId="0" fontId="13" fillId="5" borderId="3" xfId="0" quotePrefix="1" applyFont="1" applyFill="1" applyBorder="1" applyAlignment="1">
      <alignment horizontal="right"/>
    </xf>
    <xf numFmtId="0" fontId="0" fillId="5" borderId="3" xfId="0" applyFill="1" applyBorder="1" applyAlignment="1">
      <alignment vertical="center"/>
    </xf>
    <xf numFmtId="0" fontId="20" fillId="5" borderId="3" xfId="0" quotePrefix="1" applyFont="1" applyFill="1" applyBorder="1" applyAlignment="1">
      <alignment horizontal="right"/>
    </xf>
    <xf numFmtId="0" fontId="13" fillId="5" borderId="3" xfId="0" quotePrefix="1" applyFont="1" applyFill="1" applyBorder="1" applyAlignment="1">
      <alignment horizontal="center" vertical="center"/>
    </xf>
    <xf numFmtId="3" fontId="7" fillId="5" borderId="14" xfId="0" applyNumberFormat="1" applyFont="1" applyFill="1" applyBorder="1" applyAlignment="1">
      <alignment vertical="center" wrapText="1"/>
    </xf>
    <xf numFmtId="3" fontId="7" fillId="5" borderId="13" xfId="0" applyNumberFormat="1" applyFont="1" applyFill="1" applyBorder="1" applyAlignment="1">
      <alignment vertical="center" wrapText="1"/>
    </xf>
    <xf numFmtId="0" fontId="32" fillId="5" borderId="0" xfId="0" applyFont="1" applyFill="1" applyBorder="1"/>
    <xf numFmtId="3" fontId="0" fillId="5" borderId="0" xfId="0" applyNumberFormat="1" applyFill="1" applyBorder="1"/>
    <xf numFmtId="0" fontId="14" fillId="5" borderId="1" xfId="0" quotePrefix="1" applyFont="1" applyFill="1" applyBorder="1" applyAlignment="1">
      <alignment horizontal="right"/>
    </xf>
    <xf numFmtId="3" fontId="16" fillId="5" borderId="14" xfId="0" applyNumberFormat="1" applyFont="1" applyFill="1" applyBorder="1" applyAlignment="1">
      <alignment vertical="center" wrapText="1"/>
    </xf>
    <xf numFmtId="0" fontId="14" fillId="5" borderId="3" xfId="0" quotePrefix="1" applyFont="1" applyFill="1" applyBorder="1" applyAlignment="1">
      <alignment horizontal="right"/>
    </xf>
    <xf numFmtId="3" fontId="16" fillId="5" borderId="13" xfId="0" applyNumberFormat="1" applyFont="1" applyFill="1" applyBorder="1" applyAlignment="1">
      <alignment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0" fontId="48" fillId="5" borderId="0" xfId="0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3" fontId="18" fillId="5" borderId="14" xfId="0" applyNumberFormat="1" applyFont="1" applyFill="1" applyBorder="1" applyAlignment="1">
      <alignment horizontal="center" vertical="center" wrapText="1"/>
    </xf>
    <xf numFmtId="3" fontId="18" fillId="5" borderId="13" xfId="0" applyNumberFormat="1" applyFont="1" applyFill="1" applyBorder="1" applyAlignment="1">
      <alignment horizontal="center" vertical="center" wrapText="1"/>
    </xf>
    <xf numFmtId="0" fontId="48" fillId="5" borderId="12" xfId="0" applyFont="1" applyFill="1" applyBorder="1" applyAlignment="1">
      <alignment horizontal="center" vertical="center"/>
    </xf>
    <xf numFmtId="0" fontId="0" fillId="5" borderId="0" xfId="0" applyNumberFormat="1" applyFill="1" applyBorder="1"/>
    <xf numFmtId="0" fontId="21" fillId="5" borderId="0" xfId="0" applyFont="1" applyFill="1" applyBorder="1" applyAlignment="1">
      <alignment horizontal="left" vertical="center" wrapText="1"/>
    </xf>
    <xf numFmtId="0" fontId="13" fillId="5" borderId="1" xfId="0" quotePrefix="1" applyFont="1" applyFill="1" applyBorder="1" applyAlignment="1">
      <alignment horizontal="right"/>
    </xf>
    <xf numFmtId="3" fontId="14" fillId="5" borderId="3" xfId="0" applyNumberFormat="1" applyFont="1" applyFill="1" applyBorder="1"/>
    <xf numFmtId="3" fontId="14" fillId="5" borderId="0" xfId="0" applyNumberFormat="1" applyFont="1" applyFill="1" applyBorder="1"/>
    <xf numFmtId="0" fontId="2" fillId="5" borderId="3" xfId="0" applyFont="1" applyFill="1" applyBorder="1" applyAlignment="1">
      <alignment vertical="center"/>
    </xf>
    <xf numFmtId="0" fontId="20" fillId="5" borderId="1" xfId="0" quotePrefix="1" applyFont="1" applyFill="1" applyBorder="1" applyAlignment="1">
      <alignment horizontal="right"/>
    </xf>
    <xf numFmtId="3" fontId="20" fillId="5" borderId="1" xfId="0" applyNumberFormat="1" applyFont="1" applyFill="1" applyBorder="1" applyAlignment="1">
      <alignment vertical="center" wrapText="1"/>
    </xf>
    <xf numFmtId="3" fontId="18" fillId="5" borderId="14" xfId="0" applyNumberFormat="1" applyFont="1" applyFill="1" applyBorder="1" applyAlignment="1">
      <alignment vertical="center" wrapText="1"/>
    </xf>
    <xf numFmtId="3" fontId="20" fillId="5" borderId="3" xfId="0" applyNumberFormat="1" applyFont="1" applyFill="1" applyBorder="1" applyAlignment="1">
      <alignment vertical="center" wrapText="1"/>
    </xf>
    <xf numFmtId="3" fontId="18" fillId="5" borderId="13" xfId="0" applyNumberFormat="1" applyFont="1" applyFill="1" applyBorder="1" applyAlignment="1">
      <alignment vertical="center" wrapText="1"/>
    </xf>
    <xf numFmtId="3" fontId="36" fillId="5" borderId="14" xfId="0" applyNumberFormat="1" applyFont="1" applyFill="1" applyBorder="1" applyAlignment="1">
      <alignment vertical="center" wrapText="1"/>
    </xf>
    <xf numFmtId="3" fontId="36" fillId="5" borderId="13" xfId="0" applyNumberFormat="1" applyFont="1" applyFill="1" applyBorder="1" applyAlignment="1">
      <alignment vertical="center" wrapText="1"/>
    </xf>
    <xf numFmtId="0" fontId="37" fillId="5" borderId="1" xfId="0" quotePrefix="1" applyFont="1" applyFill="1" applyBorder="1" applyAlignment="1">
      <alignment horizontal="right"/>
    </xf>
    <xf numFmtId="0" fontId="37" fillId="5" borderId="2" xfId="0" applyFont="1" applyFill="1" applyBorder="1" applyAlignment="1">
      <alignment vertical="center"/>
    </xf>
    <xf numFmtId="0" fontId="37" fillId="5" borderId="10" xfId="0" applyFont="1" applyFill="1" applyBorder="1" applyAlignment="1">
      <alignment vertical="center"/>
    </xf>
    <xf numFmtId="0" fontId="37" fillId="5" borderId="3" xfId="0" quotePrefix="1" applyFont="1" applyFill="1" applyBorder="1" applyAlignment="1">
      <alignment horizontal="right"/>
    </xf>
    <xf numFmtId="0" fontId="37" fillId="5" borderId="0" xfId="0" applyFont="1" applyFill="1" applyBorder="1" applyAlignment="1">
      <alignment vertical="center"/>
    </xf>
    <xf numFmtId="0" fontId="37" fillId="5" borderId="12" xfId="0" applyFont="1" applyFill="1" applyBorder="1" applyAlignment="1">
      <alignment vertical="center"/>
    </xf>
    <xf numFmtId="0" fontId="37" fillId="5" borderId="9" xfId="0" applyFont="1" applyFill="1" applyBorder="1" applyAlignment="1">
      <alignment vertical="center"/>
    </xf>
    <xf numFmtId="0" fontId="37" fillId="5" borderId="11" xfId="0" applyFont="1" applyFill="1" applyBorder="1" applyAlignment="1">
      <alignment vertical="center"/>
    </xf>
    <xf numFmtId="0" fontId="13" fillId="5" borderId="0" xfId="0" applyFont="1" applyFill="1" applyBorder="1"/>
    <xf numFmtId="0" fontId="13" fillId="5" borderId="12" xfId="0" applyFont="1" applyFill="1" applyBorder="1"/>
    <xf numFmtId="0" fontId="0" fillId="5" borderId="0" xfId="0" applyFill="1" applyAlignment="1">
      <alignment vertical="center"/>
    </xf>
    <xf numFmtId="0" fontId="13" fillId="5" borderId="3" xfId="0" applyFont="1" applyFill="1" applyBorder="1"/>
    <xf numFmtId="0" fontId="2" fillId="5" borderId="0" xfId="0" applyFont="1" applyFill="1" applyBorder="1" applyAlignment="1"/>
    <xf numFmtId="0" fontId="2" fillId="5" borderId="12" xfId="0" applyFont="1" applyFill="1" applyBorder="1" applyAlignment="1"/>
    <xf numFmtId="0" fontId="2" fillId="5" borderId="3" xfId="0" applyFont="1" applyFill="1" applyBorder="1" applyAlignment="1">
      <alignment vertical="center" wrapText="1"/>
    </xf>
    <xf numFmtId="0" fontId="5" fillId="5" borderId="0" xfId="2" applyFont="1" applyFill="1"/>
    <xf numFmtId="0" fontId="13" fillId="5" borderId="0" xfId="0" applyFont="1" applyFill="1"/>
    <xf numFmtId="0" fontId="13" fillId="5" borderId="0" xfId="0" applyFont="1" applyFill="1" applyBorder="1" applyAlignment="1"/>
    <xf numFmtId="0" fontId="13" fillId="5" borderId="12" xfId="0" applyFont="1" applyFill="1" applyBorder="1" applyAlignment="1"/>
    <xf numFmtId="3" fontId="13" fillId="5" borderId="0" xfId="0" applyNumberFormat="1" applyFont="1" applyFill="1" applyBorder="1" applyAlignment="1"/>
    <xf numFmtId="3" fontId="13" fillId="5" borderId="12" xfId="0" applyNumberFormat="1" applyFont="1" applyFill="1" applyBorder="1" applyAlignment="1"/>
    <xf numFmtId="3" fontId="13" fillId="5" borderId="9" xfId="0" applyNumberFormat="1" applyFont="1" applyFill="1" applyBorder="1" applyAlignment="1"/>
    <xf numFmtId="3" fontId="13" fillId="5" borderId="11" xfId="0" applyNumberFormat="1" applyFont="1" applyFill="1" applyBorder="1" applyAlignment="1"/>
    <xf numFmtId="0" fontId="14" fillId="5" borderId="0" xfId="0" applyFont="1" applyFill="1" applyBorder="1"/>
    <xf numFmtId="0" fontId="20" fillId="5" borderId="3" xfId="0" applyFont="1" applyFill="1" applyBorder="1"/>
    <xf numFmtId="0" fontId="20" fillId="5" borderId="0" xfId="0" applyFont="1" applyFill="1" applyBorder="1"/>
    <xf numFmtId="0" fontId="20" fillId="5" borderId="0" xfId="0" applyFont="1" applyFill="1"/>
    <xf numFmtId="0" fontId="20" fillId="5" borderId="12" xfId="0" applyFont="1" applyFill="1" applyBorder="1"/>
    <xf numFmtId="3" fontId="13" fillId="5" borderId="1" xfId="0" applyNumberFormat="1" applyFont="1" applyFill="1" applyBorder="1" applyAlignment="1">
      <alignment vertical="center" wrapText="1"/>
    </xf>
    <xf numFmtId="3" fontId="13" fillId="5" borderId="3" xfId="0" applyNumberFormat="1" applyFont="1" applyFill="1" applyBorder="1" applyAlignment="1">
      <alignment vertical="center" wrapText="1"/>
    </xf>
    <xf numFmtId="0" fontId="14" fillId="5" borderId="14" xfId="0" quotePrefix="1" applyFont="1" applyFill="1" applyBorder="1" applyAlignment="1">
      <alignment horizontal="right"/>
    </xf>
    <xf numFmtId="0" fontId="14" fillId="5" borderId="13" xfId="0" quotePrefix="1" applyFont="1" applyFill="1" applyBorder="1" applyAlignment="1">
      <alignment horizontal="right"/>
    </xf>
    <xf numFmtId="3" fontId="14" fillId="5" borderId="0" xfId="0" applyNumberFormat="1" applyFont="1" applyFill="1" applyBorder="1" applyAlignment="1">
      <alignment horizontal="center"/>
    </xf>
    <xf numFmtId="9" fontId="14" fillId="5" borderId="13" xfId="1" applyFont="1" applyFill="1" applyBorder="1" applyAlignment="1"/>
    <xf numFmtId="3" fontId="9" fillId="0" borderId="0" xfId="0" applyNumberFormat="1" applyFont="1" applyBorder="1" applyAlignment="1">
      <alignment horizontal="center"/>
    </xf>
    <xf numFmtId="3" fontId="9" fillId="2" borderId="4" xfId="0" applyNumberFormat="1" applyFont="1" applyFill="1" applyBorder="1" applyAlignment="1"/>
    <xf numFmtId="9" fontId="9" fillId="2" borderId="4" xfId="1" applyFont="1" applyFill="1" applyBorder="1" applyAlignment="1"/>
    <xf numFmtId="9" fontId="48" fillId="5" borderId="0" xfId="1" applyFont="1" applyFill="1" applyBorder="1"/>
    <xf numFmtId="0" fontId="48" fillId="5" borderId="12" xfId="0" applyFont="1" applyFill="1" applyBorder="1"/>
    <xf numFmtId="0" fontId="48" fillId="5" borderId="0" xfId="0" applyFont="1" applyFill="1"/>
    <xf numFmtId="3" fontId="8" fillId="5" borderId="14" xfId="0" applyNumberFormat="1" applyFont="1" applyFill="1" applyBorder="1" applyAlignment="1">
      <alignment vertical="center" wrapText="1"/>
    </xf>
    <xf numFmtId="3" fontId="8" fillId="5" borderId="13" xfId="0" applyNumberFormat="1" applyFont="1" applyFill="1" applyBorder="1" applyAlignment="1">
      <alignment vertical="center" wrapText="1"/>
    </xf>
    <xf numFmtId="0" fontId="9" fillId="2" borderId="5" xfId="0" applyFont="1" applyFill="1" applyBorder="1" applyAlignment="1"/>
    <xf numFmtId="0" fontId="9" fillId="2" borderId="6" xfId="0" applyFont="1" applyFill="1" applyBorder="1" applyAlignment="1"/>
    <xf numFmtId="0" fontId="9" fillId="2" borderId="7" xfId="0" applyFont="1" applyFill="1" applyBorder="1" applyAlignment="1"/>
    <xf numFmtId="0" fontId="16" fillId="4" borderId="16" xfId="0" applyFont="1" applyFill="1" applyBorder="1" applyAlignment="1">
      <alignment horizontal="center" vertical="center" wrapText="1"/>
    </xf>
    <xf numFmtId="3" fontId="10" fillId="0" borderId="4" xfId="0" applyNumberFormat="1" applyFont="1" applyBorder="1" applyAlignment="1">
      <alignment horizontal="center" vertical="center"/>
    </xf>
    <xf numFmtId="3" fontId="13" fillId="0" borderId="4" xfId="0" applyNumberFormat="1" applyFont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3" fontId="13" fillId="5" borderId="0" xfId="0" applyNumberFormat="1" applyFont="1" applyFill="1" applyBorder="1" applyAlignment="1">
      <alignment horizontal="left"/>
    </xf>
    <xf numFmtId="3" fontId="13" fillId="5" borderId="12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/>
    </xf>
    <xf numFmtId="0" fontId="20" fillId="5" borderId="0" xfId="0" applyFont="1" applyFill="1" applyBorder="1" applyAlignment="1">
      <alignment horizontal="left" vertical="center"/>
    </xf>
    <xf numFmtId="0" fontId="20" fillId="5" borderId="12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3" fontId="9" fillId="7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3" fillId="5" borderId="14" xfId="0" applyFont="1" applyFill="1" applyBorder="1" applyAlignment="1"/>
    <xf numFmtId="0" fontId="13" fillId="5" borderId="13" xfId="0" applyFont="1" applyFill="1" applyBorder="1" applyAlignment="1"/>
    <xf numFmtId="0" fontId="13" fillId="5" borderId="15" xfId="0" applyFont="1" applyFill="1" applyBorder="1" applyAlignment="1"/>
    <xf numFmtId="0" fontId="13" fillId="5" borderId="14" xfId="0" applyFont="1" applyFill="1" applyBorder="1" applyAlignment="1">
      <alignment vertical="center"/>
    </xf>
    <xf numFmtId="0" fontId="13" fillId="5" borderId="13" xfId="0" applyFont="1" applyFill="1" applyBorder="1" applyAlignment="1">
      <alignment vertical="center"/>
    </xf>
    <xf numFmtId="0" fontId="13" fillId="5" borderId="15" xfId="0" applyFont="1" applyFill="1" applyBorder="1" applyAlignment="1">
      <alignment vertical="center"/>
    </xf>
    <xf numFmtId="0" fontId="13" fillId="5" borderId="14" xfId="0" applyFont="1" applyFill="1" applyBorder="1" applyAlignment="1">
      <alignment horizontal="center" vertical="center"/>
    </xf>
    <xf numFmtId="0" fontId="13" fillId="5" borderId="13" xfId="0" applyFont="1" applyFill="1" applyBorder="1" applyAlignment="1">
      <alignment horizontal="center" vertical="center"/>
    </xf>
    <xf numFmtId="0" fontId="13" fillId="5" borderId="15" xfId="0" applyFont="1" applyFill="1" applyBorder="1" applyAlignment="1">
      <alignment horizontal="center" vertical="center"/>
    </xf>
    <xf numFmtId="0" fontId="0" fillId="5" borderId="14" xfId="0" applyFill="1" applyBorder="1"/>
    <xf numFmtId="0" fontId="0" fillId="5" borderId="13" xfId="0" applyFill="1" applyBorder="1"/>
    <xf numFmtId="0" fontId="0" fillId="5" borderId="15" xfId="0" applyFill="1" applyBorder="1"/>
    <xf numFmtId="0" fontId="0" fillId="5" borderId="13" xfId="0" applyFill="1" applyBorder="1" applyAlignment="1">
      <alignment vertical="center"/>
    </xf>
    <xf numFmtId="0" fontId="0" fillId="5" borderId="15" xfId="0" applyFill="1" applyBorder="1" applyAlignment="1">
      <alignment vertical="center"/>
    </xf>
    <xf numFmtId="0" fontId="0" fillId="5" borderId="14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5" borderId="14" xfId="0" applyFill="1" applyBorder="1" applyAlignment="1">
      <alignment horizontal="left" vertical="center"/>
    </xf>
    <xf numFmtId="0" fontId="0" fillId="5" borderId="13" xfId="0" applyFill="1" applyBorder="1" applyAlignment="1">
      <alignment horizontal="left" vertical="center"/>
    </xf>
    <xf numFmtId="0" fontId="0" fillId="5" borderId="15" xfId="0" applyFill="1" applyBorder="1" applyAlignment="1">
      <alignment horizontal="left" vertical="center"/>
    </xf>
    <xf numFmtId="0" fontId="2" fillId="2" borderId="14" xfId="0" applyFont="1" applyFill="1" applyBorder="1" applyAlignment="1">
      <alignment horizontal="center" vertical="center" wrapText="1"/>
    </xf>
    <xf numFmtId="0" fontId="20" fillId="5" borderId="14" xfId="0" applyFont="1" applyFill="1" applyBorder="1" applyAlignment="1"/>
    <xf numFmtId="0" fontId="20" fillId="5" borderId="13" xfId="0" applyFont="1" applyFill="1" applyBorder="1" applyAlignment="1"/>
    <xf numFmtId="0" fontId="20" fillId="5" borderId="15" xfId="0" applyFont="1" applyFill="1" applyBorder="1" applyAlignment="1"/>
    <xf numFmtId="0" fontId="20" fillId="5" borderId="14" xfId="0" applyFont="1" applyFill="1" applyBorder="1" applyAlignment="1">
      <alignment horizontal="center" vertical="center"/>
    </xf>
    <xf numFmtId="0" fontId="20" fillId="5" borderId="13" xfId="0" applyFont="1" applyFill="1" applyBorder="1" applyAlignment="1">
      <alignment horizontal="center" vertical="center"/>
    </xf>
    <xf numFmtId="0" fontId="20" fillId="5" borderId="15" xfId="0" applyFont="1" applyFill="1" applyBorder="1" applyAlignment="1">
      <alignment horizontal="center" vertical="center"/>
    </xf>
    <xf numFmtId="0" fontId="13" fillId="5" borderId="14" xfId="0" quotePrefix="1" applyFont="1" applyFill="1" applyBorder="1" applyAlignment="1"/>
    <xf numFmtId="0" fontId="13" fillId="5" borderId="13" xfId="0" quotePrefix="1" applyFont="1" applyFill="1" applyBorder="1" applyAlignment="1"/>
    <xf numFmtId="0" fontId="13" fillId="5" borderId="15" xfId="0" quotePrefix="1" applyFont="1" applyFill="1" applyBorder="1" applyAlignment="1"/>
    <xf numFmtId="0" fontId="13" fillId="5" borderId="14" xfId="0" quotePrefix="1" applyFont="1" applyFill="1" applyBorder="1" applyAlignment="1">
      <alignment horizontal="center" vertical="center"/>
    </xf>
    <xf numFmtId="0" fontId="13" fillId="5" borderId="13" xfId="0" quotePrefix="1" applyFont="1" applyFill="1" applyBorder="1" applyAlignment="1">
      <alignment horizontal="center" vertical="center"/>
    </xf>
    <xf numFmtId="0" fontId="13" fillId="5" borderId="15" xfId="0" quotePrefix="1" applyFont="1" applyFill="1" applyBorder="1" applyAlignment="1">
      <alignment horizontal="center" vertical="center"/>
    </xf>
    <xf numFmtId="0" fontId="0" fillId="0" borderId="4" xfId="0" quotePrefix="1" applyBorder="1" applyAlignment="1">
      <alignment vertical="center"/>
    </xf>
    <xf numFmtId="0" fontId="0" fillId="0" borderId="4" xfId="0" applyBorder="1" applyAlignment="1">
      <alignment horizontal="center"/>
    </xf>
    <xf numFmtId="0" fontId="0" fillId="5" borderId="4" xfId="0" applyFill="1" applyBorder="1" applyAlignment="1">
      <alignment horizontal="center" vertical="center"/>
    </xf>
    <xf numFmtId="3" fontId="13" fillId="5" borderId="14" xfId="0" applyNumberFormat="1" applyFont="1" applyFill="1" applyBorder="1" applyAlignment="1"/>
    <xf numFmtId="3" fontId="13" fillId="5" borderId="13" xfId="0" applyNumberFormat="1" applyFont="1" applyFill="1" applyBorder="1" applyAlignment="1"/>
    <xf numFmtId="3" fontId="13" fillId="5" borderId="15" xfId="0" applyNumberFormat="1" applyFont="1" applyFill="1" applyBorder="1" applyAlignment="1"/>
    <xf numFmtId="3" fontId="13" fillId="5" borderId="14" xfId="0" applyNumberFormat="1" applyFont="1" applyFill="1" applyBorder="1" applyAlignment="1">
      <alignment horizontal="center" vertical="center"/>
    </xf>
    <xf numFmtId="3" fontId="13" fillId="5" borderId="13" xfId="0" applyNumberFormat="1" applyFont="1" applyFill="1" applyBorder="1" applyAlignment="1">
      <alignment horizontal="center" vertical="center"/>
    </xf>
    <xf numFmtId="3" fontId="13" fillId="5" borderId="15" xfId="0" applyNumberFormat="1" applyFont="1" applyFill="1" applyBorder="1" applyAlignment="1">
      <alignment horizontal="center" vertical="center"/>
    </xf>
    <xf numFmtId="0" fontId="0" fillId="5" borderId="14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14" fillId="5" borderId="14" xfId="0" applyFont="1" applyFill="1" applyBorder="1" applyAlignment="1"/>
    <xf numFmtId="0" fontId="14" fillId="5" borderId="13" xfId="0" applyFont="1" applyFill="1" applyBorder="1" applyAlignment="1"/>
    <xf numFmtId="0" fontId="14" fillId="5" borderId="15" xfId="0" applyFont="1" applyFill="1" applyBorder="1" applyAlignment="1"/>
    <xf numFmtId="0" fontId="14" fillId="5" borderId="14" xfId="0" applyFont="1" applyFill="1" applyBorder="1" applyAlignment="1">
      <alignment horizontal="center"/>
    </xf>
    <xf numFmtId="0" fontId="14" fillId="5" borderId="13" xfId="0" applyFont="1" applyFill="1" applyBorder="1" applyAlignment="1">
      <alignment horizontal="center"/>
    </xf>
    <xf numFmtId="0" fontId="14" fillId="5" borderId="15" xfId="0" applyFont="1" applyFill="1" applyBorder="1" applyAlignment="1">
      <alignment horizontal="center"/>
    </xf>
    <xf numFmtId="0" fontId="20" fillId="5" borderId="14" xfId="0" applyFont="1" applyFill="1" applyBorder="1" applyAlignment="1">
      <alignment horizontal="left" vertical="center"/>
    </xf>
    <xf numFmtId="0" fontId="20" fillId="5" borderId="13" xfId="0" applyFont="1" applyFill="1" applyBorder="1" applyAlignment="1">
      <alignment horizontal="left" vertical="center"/>
    </xf>
    <xf numFmtId="0" fontId="20" fillId="5" borderId="15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0" fillId="5" borderId="1" xfId="0" applyFill="1" applyBorder="1"/>
    <xf numFmtId="0" fontId="0" fillId="5" borderId="2" xfId="0" applyFill="1" applyBorder="1"/>
    <xf numFmtId="0" fontId="2" fillId="5" borderId="2" xfId="0" applyFont="1" applyFill="1" applyBorder="1" applyAlignment="1">
      <alignment vertical="center" wrapText="1"/>
    </xf>
    <xf numFmtId="0" fontId="0" fillId="5" borderId="2" xfId="0" applyFill="1" applyBorder="1" applyAlignment="1"/>
    <xf numFmtId="0" fontId="0" fillId="5" borderId="10" xfId="0" applyFill="1" applyBorder="1"/>
    <xf numFmtId="3" fontId="2" fillId="5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3" fontId="9" fillId="2" borderId="4" xfId="0" applyNumberFormat="1" applyFont="1" applyFill="1" applyBorder="1" applyAlignment="1">
      <alignment horizontal="center"/>
    </xf>
    <xf numFmtId="0" fontId="9" fillId="2" borderId="4" xfId="0" applyFont="1" applyFill="1" applyBorder="1" applyAlignment="1">
      <alignment horizontal="right"/>
    </xf>
    <xf numFmtId="3" fontId="14" fillId="5" borderId="13" xfId="0" applyNumberFormat="1" applyFont="1" applyFill="1" applyBorder="1" applyAlignment="1">
      <alignment horizontal="center"/>
    </xf>
    <xf numFmtId="0" fontId="14" fillId="5" borderId="13" xfId="0" applyFont="1" applyFill="1" applyBorder="1" applyAlignment="1">
      <alignment horizontal="left"/>
    </xf>
    <xf numFmtId="0" fontId="0" fillId="5" borderId="0" xfId="0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/>
    </xf>
    <xf numFmtId="0" fontId="14" fillId="5" borderId="14" xfId="0" applyFont="1" applyFill="1" applyBorder="1" applyAlignment="1">
      <alignment horizontal="left"/>
    </xf>
    <xf numFmtId="3" fontId="14" fillId="5" borderId="14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center" vertical="center"/>
    </xf>
    <xf numFmtId="3" fontId="8" fillId="0" borderId="5" xfId="0" applyNumberFormat="1" applyFont="1" applyBorder="1" applyAlignment="1">
      <alignment horizontal="center" vertical="center"/>
    </xf>
    <xf numFmtId="3" fontId="8" fillId="0" borderId="7" xfId="0" applyNumberFormat="1" applyFont="1" applyBorder="1" applyAlignment="1">
      <alignment horizontal="center" vertical="center"/>
    </xf>
    <xf numFmtId="3" fontId="16" fillId="2" borderId="13" xfId="0" applyNumberFormat="1" applyFont="1" applyFill="1" applyBorder="1" applyAlignment="1">
      <alignment horizontal="center"/>
    </xf>
    <xf numFmtId="9" fontId="14" fillId="5" borderId="3" xfId="1" applyFont="1" applyFill="1" applyBorder="1" applyAlignment="1">
      <alignment horizontal="center"/>
    </xf>
    <xf numFmtId="9" fontId="14" fillId="5" borderId="12" xfId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3" fontId="16" fillId="2" borderId="14" xfId="0" applyNumberFormat="1" applyFont="1" applyFill="1" applyBorder="1" applyAlignment="1">
      <alignment horizontal="center"/>
    </xf>
    <xf numFmtId="9" fontId="14" fillId="5" borderId="1" xfId="1" applyFont="1" applyFill="1" applyBorder="1" applyAlignment="1">
      <alignment horizontal="center"/>
    </xf>
    <xf numFmtId="9" fontId="14" fillId="5" borderId="10" xfId="1" applyFont="1" applyFill="1" applyBorder="1" applyAlignment="1">
      <alignment horizontal="center"/>
    </xf>
    <xf numFmtId="0" fontId="9" fillId="5" borderId="13" xfId="0" applyFont="1" applyFill="1" applyBorder="1" applyAlignment="1">
      <alignment horizontal="center" vertical="center"/>
    </xf>
    <xf numFmtId="3" fontId="9" fillId="5" borderId="13" xfId="0" applyNumberFormat="1" applyFont="1" applyFill="1" applyBorder="1" applyAlignment="1">
      <alignment horizontal="center" vertical="center"/>
    </xf>
    <xf numFmtId="0" fontId="41" fillId="5" borderId="1" xfId="2" applyFont="1" applyFill="1" applyBorder="1" applyAlignment="1">
      <alignment horizontal="center" vertical="center"/>
    </xf>
    <xf numFmtId="0" fontId="41" fillId="5" borderId="2" xfId="2" applyFont="1" applyFill="1" applyBorder="1" applyAlignment="1">
      <alignment horizontal="center" vertical="center"/>
    </xf>
    <xf numFmtId="0" fontId="41" fillId="5" borderId="10" xfId="2" applyFont="1" applyFill="1" applyBorder="1" applyAlignment="1">
      <alignment horizontal="center" vertical="center"/>
    </xf>
    <xf numFmtId="0" fontId="40" fillId="5" borderId="3" xfId="2" applyFont="1" applyFill="1" applyBorder="1" applyAlignment="1">
      <alignment horizontal="center" vertical="center"/>
    </xf>
    <xf numFmtId="0" fontId="40" fillId="5" borderId="0" xfId="2" applyFont="1" applyFill="1" applyBorder="1" applyAlignment="1">
      <alignment horizontal="center" vertical="center"/>
    </xf>
    <xf numFmtId="0" fontId="40" fillId="5" borderId="12" xfId="2" applyFont="1" applyFill="1" applyBorder="1" applyAlignment="1">
      <alignment horizontal="center" vertical="center"/>
    </xf>
    <xf numFmtId="0" fontId="41" fillId="5" borderId="3" xfId="2" applyFont="1" applyFill="1" applyBorder="1" applyAlignment="1">
      <alignment horizontal="center" vertical="center"/>
    </xf>
    <xf numFmtId="0" fontId="41" fillId="5" borderId="0" xfId="2" applyFont="1" applyFill="1" applyBorder="1" applyAlignment="1">
      <alignment horizontal="center" vertical="center"/>
    </xf>
    <xf numFmtId="0" fontId="41" fillId="5" borderId="12" xfId="2" applyFont="1" applyFill="1" applyBorder="1" applyAlignment="1">
      <alignment horizontal="center" vertical="center"/>
    </xf>
    <xf numFmtId="0" fontId="6" fillId="5" borderId="18" xfId="2" applyFont="1" applyFill="1" applyBorder="1" applyAlignment="1">
      <alignment horizontal="right" vertical="center"/>
    </xf>
    <xf numFmtId="0" fontId="6" fillId="5" borderId="17" xfId="2" applyFont="1" applyFill="1" applyBorder="1" applyAlignment="1">
      <alignment horizontal="right" vertical="center"/>
    </xf>
    <xf numFmtId="0" fontId="6" fillId="5" borderId="19" xfId="2" applyFont="1" applyFill="1" applyBorder="1" applyAlignment="1">
      <alignment horizontal="right" vertical="center"/>
    </xf>
    <xf numFmtId="0" fontId="15" fillId="0" borderId="14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30" fillId="5" borderId="1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3" fontId="9" fillId="5" borderId="14" xfId="0" applyNumberFormat="1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/>
    </xf>
    <xf numFmtId="0" fontId="29" fillId="5" borderId="13" xfId="0" applyFont="1" applyFill="1" applyBorder="1" applyAlignment="1">
      <alignment horizontal="center" vertical="center"/>
    </xf>
    <xf numFmtId="0" fontId="29" fillId="5" borderId="15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0" fontId="30" fillId="5" borderId="15" xfId="0" applyFont="1" applyFill="1" applyBorder="1" applyAlignment="1">
      <alignment horizontal="center" vertical="center"/>
    </xf>
    <xf numFmtId="3" fontId="9" fillId="5" borderId="15" xfId="0" applyNumberFormat="1" applyFont="1" applyFill="1" applyBorder="1" applyAlignment="1">
      <alignment horizontal="center" vertical="center"/>
    </xf>
    <xf numFmtId="9" fontId="14" fillId="5" borderId="8" xfId="1" applyFont="1" applyFill="1" applyBorder="1" applyAlignment="1">
      <alignment horizontal="center"/>
    </xf>
    <xf numFmtId="9" fontId="14" fillId="5" borderId="11" xfId="1" applyFont="1" applyFill="1" applyBorder="1" applyAlignment="1">
      <alignment horizontal="center"/>
    </xf>
    <xf numFmtId="9" fontId="9" fillId="2" borderId="5" xfId="1" applyFont="1" applyFill="1" applyBorder="1" applyAlignment="1">
      <alignment horizontal="center"/>
    </xf>
    <xf numFmtId="9" fontId="9" fillId="2" borderId="7" xfId="1" applyFont="1" applyFill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17" fillId="5" borderId="3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/>
    </xf>
    <xf numFmtId="0" fontId="21" fillId="5" borderId="2" xfId="0" applyFont="1" applyFill="1" applyBorder="1" applyAlignment="1">
      <alignment horizontal="left" vertical="top" wrapText="1"/>
    </xf>
    <xf numFmtId="0" fontId="21" fillId="5" borderId="2" xfId="0" applyFont="1" applyFill="1" applyBorder="1" applyAlignment="1">
      <alignment horizontal="left" vertical="top"/>
    </xf>
    <xf numFmtId="0" fontId="14" fillId="5" borderId="3" xfId="0" applyFont="1" applyFill="1" applyBorder="1" applyAlignment="1">
      <alignment horizontal="center"/>
    </xf>
    <xf numFmtId="0" fontId="14" fillId="5" borderId="12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3" fontId="13" fillId="5" borderId="0" xfId="0" applyNumberFormat="1" applyFont="1" applyFill="1" applyBorder="1" applyAlignment="1">
      <alignment horizontal="left"/>
    </xf>
    <xf numFmtId="3" fontId="13" fillId="5" borderId="12" xfId="0" applyNumberFormat="1" applyFont="1" applyFill="1" applyBorder="1" applyAlignment="1">
      <alignment horizontal="left"/>
    </xf>
    <xf numFmtId="0" fontId="18" fillId="2" borderId="5" xfId="0" applyFont="1" applyFill="1" applyBorder="1" applyAlignment="1">
      <alignment horizontal="center"/>
    </xf>
    <xf numFmtId="0" fontId="18" fillId="2" borderId="7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18" fillId="5" borderId="3" xfId="0" applyFont="1" applyFill="1" applyBorder="1" applyAlignment="1">
      <alignment horizontal="center" vertical="center"/>
    </xf>
    <xf numFmtId="0" fontId="18" fillId="5" borderId="12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/>
    </xf>
    <xf numFmtId="0" fontId="13" fillId="5" borderId="12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42" fillId="5" borderId="1" xfId="2" applyFont="1" applyFill="1" applyBorder="1" applyAlignment="1">
      <alignment horizontal="center" vertical="center"/>
    </xf>
    <xf numFmtId="0" fontId="42" fillId="5" borderId="2" xfId="2" applyFont="1" applyFill="1" applyBorder="1" applyAlignment="1">
      <alignment horizontal="center" vertical="center"/>
    </xf>
    <xf numFmtId="0" fontId="42" fillId="5" borderId="10" xfId="2" applyFont="1" applyFill="1" applyBorder="1" applyAlignment="1">
      <alignment horizontal="center" vertical="center"/>
    </xf>
    <xf numFmtId="0" fontId="42" fillId="5" borderId="3" xfId="2" applyFont="1" applyFill="1" applyBorder="1" applyAlignment="1">
      <alignment horizontal="center" vertical="center"/>
    </xf>
    <xf numFmtId="0" fontId="42" fillId="5" borderId="0" xfId="2" applyFont="1" applyFill="1" applyBorder="1" applyAlignment="1">
      <alignment horizontal="center" vertical="center"/>
    </xf>
    <xf numFmtId="0" fontId="42" fillId="5" borderId="12" xfId="2" applyFont="1" applyFill="1" applyBorder="1" applyAlignment="1">
      <alignment horizontal="center" vertical="center"/>
    </xf>
    <xf numFmtId="0" fontId="43" fillId="5" borderId="3" xfId="2" applyFont="1" applyFill="1" applyBorder="1" applyAlignment="1">
      <alignment horizontal="center" vertical="center"/>
    </xf>
    <xf numFmtId="0" fontId="43" fillId="5" borderId="0" xfId="2" applyFont="1" applyFill="1" applyBorder="1" applyAlignment="1">
      <alignment horizontal="center" vertical="center"/>
    </xf>
    <xf numFmtId="0" fontId="43" fillId="5" borderId="12" xfId="2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13" fillId="5" borderId="0" xfId="0" applyFont="1" applyFill="1" applyBorder="1" applyAlignment="1">
      <alignment horizontal="left"/>
    </xf>
    <xf numFmtId="0" fontId="13" fillId="5" borderId="12" xfId="0" applyFont="1" applyFill="1" applyBorder="1" applyAlignment="1">
      <alignment horizontal="left"/>
    </xf>
    <xf numFmtId="0" fontId="18" fillId="5" borderId="1" xfId="0" applyFont="1" applyFill="1" applyBorder="1" applyAlignment="1">
      <alignment horizontal="center" vertical="center"/>
    </xf>
    <xf numFmtId="0" fontId="18" fillId="5" borderId="10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0" fontId="16" fillId="5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16" fillId="5" borderId="3" xfId="0" applyFont="1" applyFill="1" applyBorder="1" applyAlignment="1">
      <alignment horizontal="center" vertical="center"/>
    </xf>
    <xf numFmtId="0" fontId="16" fillId="5" borderId="12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6" fillId="5" borderId="8" xfId="0" applyFont="1" applyFill="1" applyBorder="1" applyAlignment="1">
      <alignment horizontal="center" vertical="center"/>
    </xf>
    <xf numFmtId="0" fontId="16" fillId="5" borderId="1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/>
    </xf>
    <xf numFmtId="0" fontId="6" fillId="5" borderId="8" xfId="2" applyFont="1" applyFill="1" applyBorder="1" applyAlignment="1">
      <alignment horizontal="right" vertical="center"/>
    </xf>
    <xf numFmtId="0" fontId="6" fillId="5" borderId="9" xfId="2" applyFont="1" applyFill="1" applyBorder="1" applyAlignment="1">
      <alignment horizontal="right" vertical="center"/>
    </xf>
    <xf numFmtId="0" fontId="6" fillId="5" borderId="11" xfId="2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3" fontId="9" fillId="2" borderId="14" xfId="0" applyNumberFormat="1" applyFont="1" applyFill="1" applyBorder="1" applyAlignment="1">
      <alignment horizontal="center" vertical="center"/>
    </xf>
    <xf numFmtId="3" fontId="9" fillId="2" borderId="15" xfId="0" applyNumberFormat="1" applyFont="1" applyFill="1" applyBorder="1" applyAlignment="1">
      <alignment horizontal="center" vertical="center"/>
    </xf>
    <xf numFmtId="0" fontId="21" fillId="5" borderId="2" xfId="0" applyFont="1" applyFill="1" applyBorder="1" applyAlignment="1">
      <alignment horizontal="left" wrapText="1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3" fontId="14" fillId="5" borderId="3" xfId="0" applyNumberFormat="1" applyFont="1" applyFill="1" applyBorder="1" applyAlignment="1">
      <alignment horizontal="center"/>
    </xf>
    <xf numFmtId="3" fontId="14" fillId="5" borderId="12" xfId="0" applyNumberFormat="1" applyFont="1" applyFill="1" applyBorder="1" applyAlignment="1">
      <alignment horizontal="center"/>
    </xf>
    <xf numFmtId="3" fontId="14" fillId="5" borderId="8" xfId="0" applyNumberFormat="1" applyFont="1" applyFill="1" applyBorder="1" applyAlignment="1">
      <alignment horizontal="center"/>
    </xf>
    <xf numFmtId="3" fontId="14" fillId="5" borderId="11" xfId="0" applyNumberFormat="1" applyFont="1" applyFill="1" applyBorder="1" applyAlignment="1">
      <alignment horizontal="center"/>
    </xf>
    <xf numFmtId="3" fontId="7" fillId="5" borderId="3" xfId="0" applyNumberFormat="1" applyFont="1" applyFill="1" applyBorder="1" applyAlignment="1">
      <alignment horizontal="center"/>
    </xf>
    <xf numFmtId="3" fontId="7" fillId="5" borderId="12" xfId="0" applyNumberFormat="1" applyFont="1" applyFill="1" applyBorder="1" applyAlignment="1">
      <alignment horizontal="center"/>
    </xf>
    <xf numFmtId="3" fontId="8" fillId="2" borderId="5" xfId="0" applyNumberFormat="1" applyFont="1" applyFill="1" applyBorder="1" applyAlignment="1">
      <alignment horizontal="center" vertical="center" wrapText="1"/>
    </xf>
    <xf numFmtId="3" fontId="8" fillId="2" borderId="7" xfId="0" applyNumberFormat="1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3" fontId="14" fillId="5" borderId="1" xfId="0" applyNumberFormat="1" applyFont="1" applyFill="1" applyBorder="1" applyAlignment="1">
      <alignment horizontal="center"/>
    </xf>
    <xf numFmtId="3" fontId="14" fillId="5" borderId="10" xfId="0" applyNumberFormat="1" applyFont="1" applyFill="1" applyBorder="1" applyAlignment="1">
      <alignment horizontal="center"/>
    </xf>
    <xf numFmtId="3" fontId="7" fillId="5" borderId="1" xfId="0" applyNumberFormat="1" applyFont="1" applyFill="1" applyBorder="1" applyAlignment="1">
      <alignment horizontal="center"/>
    </xf>
    <xf numFmtId="3" fontId="7" fillId="5" borderId="10" xfId="0" applyNumberFormat="1" applyFont="1" applyFill="1" applyBorder="1" applyAlignment="1">
      <alignment horizontal="center"/>
    </xf>
    <xf numFmtId="3" fontId="16" fillId="5" borderId="15" xfId="0" applyNumberFormat="1" applyFont="1" applyFill="1" applyBorder="1" applyAlignment="1">
      <alignment horizontal="center" vertical="center"/>
    </xf>
    <xf numFmtId="0" fontId="18" fillId="5" borderId="13" xfId="0" applyFont="1" applyFill="1" applyBorder="1" applyAlignment="1">
      <alignment horizontal="center" vertical="center"/>
    </xf>
    <xf numFmtId="3" fontId="16" fillId="5" borderId="13" xfId="0" applyNumberFormat="1" applyFont="1" applyFill="1" applyBorder="1" applyAlignment="1">
      <alignment horizontal="center" vertical="center"/>
    </xf>
    <xf numFmtId="0" fontId="46" fillId="0" borderId="4" xfId="0" applyFont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45" fillId="0" borderId="4" xfId="0" applyFont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3" fontId="16" fillId="5" borderId="14" xfId="0" applyNumberFormat="1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5" borderId="2" xfId="0" applyFont="1" applyFill="1" applyBorder="1" applyAlignment="1">
      <alignment horizontal="left"/>
    </xf>
    <xf numFmtId="0" fontId="13" fillId="5" borderId="10" xfId="0" applyFont="1" applyFill="1" applyBorder="1" applyAlignment="1">
      <alignment horizontal="left"/>
    </xf>
    <xf numFmtId="0" fontId="21" fillId="5" borderId="2" xfId="0" applyFont="1" applyFill="1" applyBorder="1" applyAlignment="1">
      <alignment horizontal="left"/>
    </xf>
    <xf numFmtId="3" fontId="0" fillId="5" borderId="0" xfId="0" applyNumberForma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3" fontId="8" fillId="2" borderId="5" xfId="0" applyNumberFormat="1" applyFont="1" applyFill="1" applyBorder="1" applyAlignment="1">
      <alignment horizontal="center"/>
    </xf>
    <xf numFmtId="3" fontId="8" fillId="2" borderId="6" xfId="0" applyNumberFormat="1" applyFont="1" applyFill="1" applyBorder="1" applyAlignment="1">
      <alignment horizontal="center"/>
    </xf>
    <xf numFmtId="3" fontId="8" fillId="2" borderId="7" xfId="0" applyNumberFormat="1" applyFont="1" applyFill="1" applyBorder="1" applyAlignment="1">
      <alignment horizontal="center"/>
    </xf>
    <xf numFmtId="3" fontId="13" fillId="5" borderId="3" xfId="0" applyNumberFormat="1" applyFont="1" applyFill="1" applyBorder="1" applyAlignment="1">
      <alignment horizontal="center" vertical="center" wrapText="1"/>
    </xf>
    <xf numFmtId="3" fontId="13" fillId="5" borderId="12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0" fillId="5" borderId="1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3" fontId="7" fillId="5" borderId="1" xfId="0" applyNumberFormat="1" applyFont="1" applyFill="1" applyBorder="1" applyAlignment="1">
      <alignment horizontal="center" vertical="center" wrapText="1"/>
    </xf>
    <xf numFmtId="3" fontId="7" fillId="5" borderId="10" xfId="0" applyNumberFormat="1" applyFont="1" applyFill="1" applyBorder="1" applyAlignment="1">
      <alignment horizontal="center" vertical="center" wrapText="1"/>
    </xf>
    <xf numFmtId="3" fontId="13" fillId="5" borderId="1" xfId="0" applyNumberFormat="1" applyFont="1" applyFill="1" applyBorder="1" applyAlignment="1">
      <alignment horizontal="center" vertical="center" wrapText="1"/>
    </xf>
    <xf numFmtId="3" fontId="13" fillId="5" borderId="10" xfId="0" applyNumberFormat="1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center" wrapText="1"/>
    </xf>
    <xf numFmtId="0" fontId="21" fillId="5" borderId="2" xfId="0" applyFont="1" applyFill="1" applyBorder="1" applyAlignment="1">
      <alignment horizontal="left" vertical="center" wrapText="1"/>
    </xf>
    <xf numFmtId="3" fontId="13" fillId="5" borderId="8" xfId="0" applyNumberFormat="1" applyFont="1" applyFill="1" applyBorder="1" applyAlignment="1">
      <alignment horizontal="center" vertical="center" wrapText="1"/>
    </xf>
    <xf numFmtId="3" fontId="13" fillId="5" borderId="11" xfId="0" applyNumberFormat="1" applyFont="1" applyFill="1" applyBorder="1" applyAlignment="1">
      <alignment horizontal="center" vertical="center" wrapText="1"/>
    </xf>
    <xf numFmtId="3" fontId="13" fillId="0" borderId="5" xfId="0" applyNumberFormat="1" applyFont="1" applyBorder="1" applyAlignment="1">
      <alignment horizontal="center" vertical="center" wrapText="1"/>
    </xf>
    <xf numFmtId="3" fontId="13" fillId="0" borderId="7" xfId="0" applyNumberFormat="1" applyFont="1" applyBorder="1" applyAlignment="1">
      <alignment horizontal="center" vertical="center" wrapText="1"/>
    </xf>
    <xf numFmtId="0" fontId="17" fillId="5" borderId="8" xfId="0" applyFont="1" applyFill="1" applyBorder="1" applyAlignment="1">
      <alignment horizontal="center" vertical="center"/>
    </xf>
    <xf numFmtId="0" fontId="17" fillId="5" borderId="1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8" fillId="2" borderId="5" xfId="0" applyFont="1" applyFill="1" applyBorder="1" applyAlignment="1">
      <alignment horizontal="right"/>
    </xf>
    <xf numFmtId="0" fontId="8" fillId="2" borderId="6" xfId="0" applyFont="1" applyFill="1" applyBorder="1" applyAlignment="1">
      <alignment horizontal="right"/>
    </xf>
    <xf numFmtId="0" fontId="8" fillId="2" borderId="7" xfId="0" applyFont="1" applyFill="1" applyBorder="1" applyAlignment="1">
      <alignment horizontal="right"/>
    </xf>
    <xf numFmtId="3" fontId="20" fillId="5" borderId="3" xfId="0" applyNumberFormat="1" applyFont="1" applyFill="1" applyBorder="1" applyAlignment="1">
      <alignment horizontal="center"/>
    </xf>
    <xf numFmtId="3" fontId="20" fillId="5" borderId="12" xfId="0" applyNumberFormat="1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3" fontId="8" fillId="5" borderId="3" xfId="0" applyNumberFormat="1" applyFont="1" applyFill="1" applyBorder="1" applyAlignment="1">
      <alignment horizontal="center"/>
    </xf>
    <xf numFmtId="3" fontId="8" fillId="5" borderId="12" xfId="0" applyNumberFormat="1" applyFont="1" applyFill="1" applyBorder="1" applyAlignment="1">
      <alignment horizontal="center"/>
    </xf>
    <xf numFmtId="3" fontId="8" fillId="5" borderId="1" xfId="0" applyNumberFormat="1" applyFont="1" applyFill="1" applyBorder="1" applyAlignment="1">
      <alignment horizontal="center"/>
    </xf>
    <xf numFmtId="3" fontId="8" fillId="5" borderId="10" xfId="0" applyNumberFormat="1" applyFont="1" applyFill="1" applyBorder="1" applyAlignment="1">
      <alignment horizontal="center"/>
    </xf>
    <xf numFmtId="3" fontId="20" fillId="5" borderId="1" xfId="0" applyNumberFormat="1" applyFont="1" applyFill="1" applyBorder="1" applyAlignment="1">
      <alignment horizontal="center"/>
    </xf>
    <xf numFmtId="3" fontId="20" fillId="5" borderId="10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8" fillId="0" borderId="4" xfId="0" applyFont="1" applyBorder="1" applyAlignment="1">
      <alignment horizontal="center"/>
    </xf>
    <xf numFmtId="0" fontId="18" fillId="2" borderId="4" xfId="0" applyFont="1" applyFill="1" applyBorder="1" applyAlignment="1">
      <alignment horizontal="center"/>
    </xf>
    <xf numFmtId="0" fontId="20" fillId="5" borderId="0" xfId="0" applyFont="1" applyFill="1" applyBorder="1" applyAlignment="1">
      <alignment horizontal="left"/>
    </xf>
    <xf numFmtId="0" fontId="20" fillId="5" borderId="12" xfId="0" applyFont="1" applyFill="1" applyBorder="1" applyAlignment="1">
      <alignment horizontal="left"/>
    </xf>
    <xf numFmtId="0" fontId="20" fillId="5" borderId="2" xfId="0" applyFont="1" applyFill="1" applyBorder="1" applyAlignment="1">
      <alignment horizontal="left"/>
    </xf>
    <xf numFmtId="0" fontId="20" fillId="5" borderId="10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3" fontId="16" fillId="5" borderId="8" xfId="0" applyNumberFormat="1" applyFont="1" applyFill="1" applyBorder="1" applyAlignment="1">
      <alignment horizontal="center" vertical="center"/>
    </xf>
    <xf numFmtId="3" fontId="16" fillId="5" borderId="11" xfId="0" applyNumberFormat="1" applyFont="1" applyFill="1" applyBorder="1" applyAlignment="1">
      <alignment horizontal="center" vertical="center"/>
    </xf>
    <xf numFmtId="3" fontId="0" fillId="5" borderId="3" xfId="0" applyNumberFormat="1" applyFill="1" applyBorder="1" applyAlignment="1">
      <alignment horizontal="center"/>
    </xf>
    <xf numFmtId="3" fontId="0" fillId="5" borderId="12" xfId="0" applyNumberForma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3" fontId="7" fillId="5" borderId="0" xfId="0" applyNumberFormat="1" applyFont="1" applyFill="1" applyBorder="1" applyAlignment="1">
      <alignment horizontal="center"/>
    </xf>
    <xf numFmtId="3" fontId="13" fillId="5" borderId="1" xfId="0" applyNumberFormat="1" applyFont="1" applyFill="1" applyBorder="1" applyAlignment="1">
      <alignment horizontal="center"/>
    </xf>
    <xf numFmtId="3" fontId="13" fillId="5" borderId="2" xfId="0" applyNumberFormat="1" applyFont="1" applyFill="1" applyBorder="1" applyAlignment="1">
      <alignment horizontal="center"/>
    </xf>
    <xf numFmtId="3" fontId="13" fillId="5" borderId="10" xfId="0" applyNumberFormat="1" applyFont="1" applyFill="1" applyBorder="1" applyAlignment="1">
      <alignment horizontal="center"/>
    </xf>
    <xf numFmtId="3" fontId="13" fillId="5" borderId="3" xfId="0" applyNumberFormat="1" applyFont="1" applyFill="1" applyBorder="1" applyAlignment="1">
      <alignment horizontal="center"/>
    </xf>
    <xf numFmtId="3" fontId="13" fillId="5" borderId="0" xfId="0" applyNumberFormat="1" applyFont="1" applyFill="1" applyBorder="1" applyAlignment="1">
      <alignment horizontal="center"/>
    </xf>
    <xf numFmtId="3" fontId="13" fillId="5" borderId="12" xfId="0" applyNumberFormat="1" applyFont="1" applyFill="1" applyBorder="1" applyAlignment="1">
      <alignment horizontal="center"/>
    </xf>
    <xf numFmtId="0" fontId="47" fillId="2" borderId="5" xfId="0" applyFont="1" applyFill="1" applyBorder="1" applyAlignment="1">
      <alignment horizontal="center" vertical="center"/>
    </xf>
    <xf numFmtId="0" fontId="47" fillId="2" borderId="7" xfId="0" applyFont="1" applyFill="1" applyBorder="1" applyAlignment="1">
      <alignment horizontal="center" vertical="center"/>
    </xf>
    <xf numFmtId="3" fontId="7" fillId="5" borderId="8" xfId="0" applyNumberFormat="1" applyFont="1" applyFill="1" applyBorder="1" applyAlignment="1">
      <alignment horizontal="center"/>
    </xf>
    <xf numFmtId="3" fontId="7" fillId="5" borderId="9" xfId="0" applyNumberFormat="1" applyFont="1" applyFill="1" applyBorder="1" applyAlignment="1">
      <alignment horizontal="center"/>
    </xf>
    <xf numFmtId="3" fontId="7" fillId="5" borderId="11" xfId="0" applyNumberFormat="1" applyFont="1" applyFill="1" applyBorder="1" applyAlignment="1">
      <alignment horizontal="center"/>
    </xf>
    <xf numFmtId="3" fontId="16" fillId="5" borderId="1" xfId="0" applyNumberFormat="1" applyFont="1" applyFill="1" applyBorder="1" applyAlignment="1">
      <alignment horizontal="center" vertical="center"/>
    </xf>
    <xf numFmtId="3" fontId="16" fillId="5" borderId="10" xfId="0" applyNumberFormat="1" applyFont="1" applyFill="1" applyBorder="1" applyAlignment="1">
      <alignment horizontal="center" vertical="center"/>
    </xf>
    <xf numFmtId="3" fontId="13" fillId="5" borderId="8" xfId="0" applyNumberFormat="1" applyFont="1" applyFill="1" applyBorder="1" applyAlignment="1">
      <alignment horizontal="center"/>
    </xf>
    <xf numFmtId="3" fontId="13" fillId="5" borderId="9" xfId="0" applyNumberFormat="1" applyFont="1" applyFill="1" applyBorder="1" applyAlignment="1">
      <alignment horizontal="center"/>
    </xf>
    <xf numFmtId="3" fontId="13" fillId="5" borderId="11" xfId="0" applyNumberFormat="1" applyFont="1" applyFill="1" applyBorder="1" applyAlignment="1">
      <alignment horizontal="center"/>
    </xf>
    <xf numFmtId="3" fontId="9" fillId="2" borderId="1" xfId="0" applyNumberFormat="1" applyFont="1" applyFill="1" applyBorder="1" applyAlignment="1">
      <alignment horizontal="center" vertical="center"/>
    </xf>
    <xf numFmtId="3" fontId="9" fillId="2" borderId="10" xfId="0" applyNumberFormat="1" applyFont="1" applyFill="1" applyBorder="1" applyAlignment="1">
      <alignment horizontal="center" vertical="center"/>
    </xf>
    <xf numFmtId="3" fontId="9" fillId="2" borderId="8" xfId="0" applyNumberFormat="1" applyFont="1" applyFill="1" applyBorder="1" applyAlignment="1">
      <alignment horizontal="center" vertical="center"/>
    </xf>
    <xf numFmtId="3" fontId="9" fillId="2" borderId="11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3" fontId="9" fillId="2" borderId="4" xfId="0" applyNumberFormat="1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21" fillId="0" borderId="2" xfId="0" applyFont="1" applyBorder="1" applyAlignment="1">
      <alignment horizontal="left" vertical="center" wrapText="1"/>
    </xf>
    <xf numFmtId="3" fontId="16" fillId="5" borderId="3" xfId="0" applyNumberFormat="1" applyFont="1" applyFill="1" applyBorder="1" applyAlignment="1">
      <alignment horizontal="center" vertical="center"/>
    </xf>
    <xf numFmtId="3" fontId="16" fillId="5" borderId="12" xfId="0" applyNumberFormat="1" applyFont="1" applyFill="1" applyBorder="1" applyAlignment="1">
      <alignment horizontal="center" vertical="center"/>
    </xf>
    <xf numFmtId="0" fontId="18" fillId="5" borderId="8" xfId="0" applyFont="1" applyFill="1" applyBorder="1" applyAlignment="1">
      <alignment horizontal="center" vertical="center"/>
    </xf>
    <xf numFmtId="0" fontId="18" fillId="5" borderId="11" xfId="0" applyFont="1" applyFill="1" applyBorder="1" applyAlignment="1">
      <alignment horizontal="center" vertical="center"/>
    </xf>
    <xf numFmtId="0" fontId="13" fillId="5" borderId="3" xfId="0" quotePrefix="1" applyFont="1" applyFill="1" applyBorder="1" applyAlignment="1">
      <alignment horizontal="left"/>
    </xf>
    <xf numFmtId="0" fontId="13" fillId="5" borderId="0" xfId="0" quotePrefix="1" applyFont="1" applyFill="1" applyBorder="1" applyAlignment="1">
      <alignment horizontal="left"/>
    </xf>
    <xf numFmtId="0" fontId="13" fillId="5" borderId="12" xfId="0" quotePrefix="1" applyFont="1" applyFill="1" applyBorder="1" applyAlignment="1">
      <alignment horizontal="left"/>
    </xf>
    <xf numFmtId="3" fontId="13" fillId="5" borderId="0" xfId="0" applyNumberFormat="1" applyFont="1" applyFill="1" applyBorder="1" applyAlignment="1">
      <alignment horizontal="center" vertical="center" wrapText="1"/>
    </xf>
    <xf numFmtId="0" fontId="13" fillId="5" borderId="1" xfId="0" quotePrefix="1" applyFont="1" applyFill="1" applyBorder="1" applyAlignment="1">
      <alignment horizontal="left"/>
    </xf>
    <xf numFmtId="0" fontId="13" fillId="5" borderId="2" xfId="0" quotePrefix="1" applyFont="1" applyFill="1" applyBorder="1" applyAlignment="1">
      <alignment horizontal="left"/>
    </xf>
    <xf numFmtId="0" fontId="13" fillId="5" borderId="10" xfId="0" quotePrefix="1" applyFont="1" applyFill="1" applyBorder="1" applyAlignment="1">
      <alignment horizontal="left"/>
    </xf>
    <xf numFmtId="3" fontId="13" fillId="5" borderId="2" xfId="0" applyNumberFormat="1" applyFont="1" applyFill="1" applyBorder="1" applyAlignment="1">
      <alignment horizontal="center" vertical="center" wrapText="1"/>
    </xf>
    <xf numFmtId="3" fontId="7" fillId="5" borderId="3" xfId="0" applyNumberFormat="1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3" fontId="7" fillId="5" borderId="8" xfId="0" applyNumberFormat="1" applyFont="1" applyFill="1" applyBorder="1" applyAlignment="1">
      <alignment horizontal="center" vertical="center" wrapText="1"/>
    </xf>
    <xf numFmtId="3" fontId="7" fillId="5" borderId="11" xfId="0" applyNumberFormat="1" applyFont="1" applyFill="1" applyBorder="1" applyAlignment="1">
      <alignment horizontal="center" vertical="center" wrapText="1"/>
    </xf>
    <xf numFmtId="3" fontId="13" fillId="5" borderId="9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 wrapText="1"/>
    </xf>
    <xf numFmtId="3" fontId="7" fillId="0" borderId="7" xfId="0" applyNumberFormat="1" applyFont="1" applyBorder="1" applyAlignment="1">
      <alignment horizontal="center" vertical="center" wrapText="1"/>
    </xf>
    <xf numFmtId="0" fontId="44" fillId="5" borderId="1" xfId="2" applyFont="1" applyFill="1" applyBorder="1" applyAlignment="1">
      <alignment horizontal="center" vertical="center"/>
    </xf>
    <xf numFmtId="0" fontId="44" fillId="5" borderId="2" xfId="2" applyFont="1" applyFill="1" applyBorder="1" applyAlignment="1">
      <alignment horizontal="center" vertical="center"/>
    </xf>
    <xf numFmtId="0" fontId="44" fillId="5" borderId="10" xfId="2" applyFont="1" applyFill="1" applyBorder="1" applyAlignment="1">
      <alignment horizontal="center" vertical="center"/>
    </xf>
    <xf numFmtId="0" fontId="44" fillId="5" borderId="3" xfId="2" applyFont="1" applyFill="1" applyBorder="1" applyAlignment="1">
      <alignment horizontal="center" vertical="center"/>
    </xf>
    <xf numFmtId="0" fontId="44" fillId="5" borderId="0" xfId="2" applyFont="1" applyFill="1" applyBorder="1" applyAlignment="1">
      <alignment horizontal="center" vertical="center"/>
    </xf>
    <xf numFmtId="0" fontId="44" fillId="5" borderId="12" xfId="2" applyFont="1" applyFill="1" applyBorder="1" applyAlignment="1">
      <alignment horizontal="center" vertical="center"/>
    </xf>
    <xf numFmtId="0" fontId="6" fillId="5" borderId="3" xfId="2" applyFont="1" applyFill="1" applyBorder="1" applyAlignment="1">
      <alignment horizontal="center" vertical="center"/>
    </xf>
    <xf numFmtId="0" fontId="6" fillId="5" borderId="0" xfId="2" applyFont="1" applyFill="1" applyBorder="1" applyAlignment="1">
      <alignment horizontal="center" vertical="center"/>
    </xf>
    <xf numFmtId="0" fontId="6" fillId="5" borderId="12" xfId="2" applyFont="1" applyFill="1" applyBorder="1" applyAlignment="1">
      <alignment horizontal="center" vertical="center"/>
    </xf>
    <xf numFmtId="0" fontId="47" fillId="0" borderId="5" xfId="0" applyFont="1" applyBorder="1" applyAlignment="1">
      <alignment horizontal="center"/>
    </xf>
    <xf numFmtId="0" fontId="47" fillId="0" borderId="6" xfId="0" applyFont="1" applyBorder="1" applyAlignment="1">
      <alignment horizontal="center"/>
    </xf>
    <xf numFmtId="0" fontId="47" fillId="0" borderId="7" xfId="0" applyFont="1" applyBorder="1" applyAlignment="1">
      <alignment horizontal="center"/>
    </xf>
    <xf numFmtId="0" fontId="47" fillId="2" borderId="5" xfId="0" applyFont="1" applyFill="1" applyBorder="1" applyAlignment="1">
      <alignment horizontal="center"/>
    </xf>
    <xf numFmtId="0" fontId="47" fillId="2" borderId="7" xfId="0" applyFont="1" applyFill="1" applyBorder="1" applyAlignment="1">
      <alignment horizontal="center"/>
    </xf>
    <xf numFmtId="0" fontId="0" fillId="0" borderId="5" xfId="0" quotePrefix="1" applyBorder="1" applyAlignment="1">
      <alignment horizontal="center" vertical="center"/>
    </xf>
    <xf numFmtId="0" fontId="0" fillId="0" borderId="6" xfId="0" quotePrefix="1" applyBorder="1" applyAlignment="1">
      <alignment horizontal="center" vertical="center"/>
    </xf>
    <xf numFmtId="0" fontId="0" fillId="0" borderId="7" xfId="0" quotePrefix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0" fillId="5" borderId="2" xfId="0" applyFill="1" applyBorder="1" applyAlignment="1">
      <alignment horizontal="left" vertical="top" wrapText="1"/>
    </xf>
    <xf numFmtId="0" fontId="0" fillId="5" borderId="0" xfId="0" applyFill="1" applyBorder="1" applyAlignment="1">
      <alignment horizontal="left" vertical="top" wrapText="1"/>
    </xf>
    <xf numFmtId="0" fontId="49" fillId="0" borderId="4" xfId="0" applyFont="1" applyBorder="1" applyAlignment="1">
      <alignment horizontal="center" vertical="center"/>
    </xf>
    <xf numFmtId="0" fontId="20" fillId="5" borderId="0" xfId="0" applyFont="1" applyFill="1" applyBorder="1" applyAlignment="1">
      <alignment horizontal="left" vertical="center"/>
    </xf>
    <xf numFmtId="0" fontId="20" fillId="5" borderId="12" xfId="0" applyFont="1" applyFill="1" applyBorder="1" applyAlignment="1">
      <alignment horizontal="left" vertical="center"/>
    </xf>
    <xf numFmtId="3" fontId="30" fillId="5" borderId="14" xfId="0" applyNumberFormat="1" applyFont="1" applyFill="1" applyBorder="1" applyAlignment="1">
      <alignment horizontal="center" vertical="center"/>
    </xf>
    <xf numFmtId="3" fontId="30" fillId="5" borderId="13" xfId="0" applyNumberFormat="1" applyFont="1" applyFill="1" applyBorder="1" applyAlignment="1">
      <alignment horizontal="center" vertical="center"/>
    </xf>
    <xf numFmtId="3" fontId="30" fillId="5" borderId="15" xfId="0" applyNumberFormat="1" applyFont="1" applyFill="1" applyBorder="1" applyAlignment="1">
      <alignment horizontal="center" vertical="center"/>
    </xf>
    <xf numFmtId="3" fontId="30" fillId="5" borderId="1" xfId="0" applyNumberFormat="1" applyFont="1" applyFill="1" applyBorder="1" applyAlignment="1">
      <alignment horizontal="center" vertical="center"/>
    </xf>
    <xf numFmtId="3" fontId="30" fillId="5" borderId="10" xfId="0" applyNumberFormat="1" applyFont="1" applyFill="1" applyBorder="1" applyAlignment="1">
      <alignment horizontal="center" vertical="center"/>
    </xf>
    <xf numFmtId="3" fontId="30" fillId="5" borderId="3" xfId="0" applyNumberFormat="1" applyFont="1" applyFill="1" applyBorder="1" applyAlignment="1">
      <alignment horizontal="center" vertical="center"/>
    </xf>
    <xf numFmtId="3" fontId="30" fillId="5" borderId="12" xfId="0" applyNumberFormat="1" applyFont="1" applyFill="1" applyBorder="1" applyAlignment="1">
      <alignment horizontal="center" vertical="center"/>
    </xf>
    <xf numFmtId="0" fontId="24" fillId="5" borderId="3" xfId="0" applyFont="1" applyFill="1" applyBorder="1" applyAlignment="1">
      <alignment horizontal="center" vertical="center"/>
    </xf>
    <xf numFmtId="0" fontId="24" fillId="5" borderId="12" xfId="0" applyFont="1" applyFill="1" applyBorder="1" applyAlignment="1">
      <alignment horizontal="center" vertical="center"/>
    </xf>
    <xf numFmtId="0" fontId="38" fillId="5" borderId="13" xfId="0" applyFont="1" applyFill="1" applyBorder="1" applyAlignment="1">
      <alignment horizontal="center" vertical="center"/>
    </xf>
    <xf numFmtId="0" fontId="50" fillId="5" borderId="8" xfId="2" applyFont="1" applyFill="1" applyBorder="1" applyAlignment="1">
      <alignment horizontal="right" vertical="center"/>
    </xf>
    <xf numFmtId="0" fontId="50" fillId="5" borderId="9" xfId="2" applyFont="1" applyFill="1" applyBorder="1" applyAlignment="1">
      <alignment horizontal="right" vertical="center"/>
    </xf>
    <xf numFmtId="0" fontId="50" fillId="5" borderId="11" xfId="2" applyFont="1" applyFill="1" applyBorder="1" applyAlignment="1">
      <alignment horizontal="right" vertical="center"/>
    </xf>
    <xf numFmtId="0" fontId="20" fillId="5" borderId="2" xfId="0" applyFont="1" applyFill="1" applyBorder="1" applyAlignment="1">
      <alignment horizontal="left" vertical="center"/>
    </xf>
    <xf numFmtId="0" fontId="20" fillId="5" borderId="10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center" vertical="center"/>
    </xf>
    <xf numFmtId="3" fontId="9" fillId="7" borderId="14" xfId="0" applyNumberFormat="1" applyFont="1" applyFill="1" applyBorder="1" applyAlignment="1">
      <alignment horizontal="center" vertical="center"/>
    </xf>
    <xf numFmtId="3" fontId="9" fillId="7" borderId="15" xfId="0" applyNumberFormat="1" applyFont="1" applyFill="1" applyBorder="1" applyAlignment="1">
      <alignment horizontal="center" vertical="center"/>
    </xf>
    <xf numFmtId="0" fontId="24" fillId="5" borderId="13" xfId="0" applyFont="1" applyFill="1" applyBorder="1" applyAlignment="1">
      <alignment horizontal="center" vertical="center"/>
    </xf>
    <xf numFmtId="0" fontId="24" fillId="5" borderId="15" xfId="0" applyFont="1" applyFill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3" fontId="14" fillId="5" borderId="3" xfId="0" applyNumberFormat="1" applyFont="1" applyFill="1" applyBorder="1" applyAlignment="1">
      <alignment horizontal="center" vertical="center" wrapText="1"/>
    </xf>
    <xf numFmtId="3" fontId="14" fillId="5" borderId="12" xfId="0" applyNumberFormat="1" applyFont="1" applyFill="1" applyBorder="1" applyAlignment="1">
      <alignment horizontal="center" vertical="center" wrapText="1"/>
    </xf>
    <xf numFmtId="3" fontId="8" fillId="5" borderId="3" xfId="0" applyNumberFormat="1" applyFont="1" applyFill="1" applyBorder="1" applyAlignment="1">
      <alignment horizontal="center" vertical="center" wrapText="1"/>
    </xf>
    <xf numFmtId="3" fontId="8" fillId="5" borderId="12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13" fillId="5" borderId="9" xfId="0" applyFont="1" applyFill="1" applyBorder="1" applyAlignment="1">
      <alignment horizontal="left"/>
    </xf>
    <xf numFmtId="0" fontId="13" fillId="5" borderId="11" xfId="0" applyFont="1" applyFill="1" applyBorder="1" applyAlignment="1">
      <alignment horizontal="left"/>
    </xf>
    <xf numFmtId="3" fontId="7" fillId="2" borderId="5" xfId="0" applyNumberFormat="1" applyFont="1" applyFill="1" applyBorder="1" applyAlignment="1">
      <alignment horizontal="center" vertical="center" wrapText="1"/>
    </xf>
    <xf numFmtId="3" fontId="7" fillId="2" borderId="7" xfId="0" applyNumberFormat="1" applyFont="1" applyFill="1" applyBorder="1" applyAlignment="1">
      <alignment horizontal="center" vertical="center" wrapText="1"/>
    </xf>
    <xf numFmtId="3" fontId="8" fillId="5" borderId="8" xfId="0" applyNumberFormat="1" applyFont="1" applyFill="1" applyBorder="1" applyAlignment="1">
      <alignment horizontal="center"/>
    </xf>
    <xf numFmtId="3" fontId="8" fillId="5" borderId="11" xfId="0" applyNumberFormat="1" applyFont="1" applyFill="1" applyBorder="1" applyAlignment="1">
      <alignment horizontal="center"/>
    </xf>
    <xf numFmtId="0" fontId="26" fillId="5" borderId="1" xfId="2" applyFont="1" applyFill="1" applyBorder="1" applyAlignment="1">
      <alignment horizontal="center" vertical="center"/>
    </xf>
    <xf numFmtId="0" fontId="26" fillId="5" borderId="2" xfId="2" applyFont="1" applyFill="1" applyBorder="1" applyAlignment="1">
      <alignment horizontal="center" vertical="center"/>
    </xf>
    <xf numFmtId="0" fontId="26" fillId="5" borderId="10" xfId="2" applyFont="1" applyFill="1" applyBorder="1" applyAlignment="1">
      <alignment horizontal="center" vertical="center"/>
    </xf>
    <xf numFmtId="0" fontId="26" fillId="5" borderId="3" xfId="2" applyFont="1" applyFill="1" applyBorder="1" applyAlignment="1">
      <alignment horizontal="center" vertical="center"/>
    </xf>
    <xf numFmtId="0" fontId="26" fillId="5" borderId="0" xfId="2" applyFont="1" applyFill="1" applyBorder="1" applyAlignment="1">
      <alignment horizontal="center" vertical="center"/>
    </xf>
    <xf numFmtId="0" fontId="26" fillId="5" borderId="12" xfId="2" applyFont="1" applyFill="1" applyBorder="1" applyAlignment="1">
      <alignment horizontal="center" vertical="center"/>
    </xf>
    <xf numFmtId="0" fontId="27" fillId="5" borderId="3" xfId="2" applyFont="1" applyFill="1" applyBorder="1" applyAlignment="1">
      <alignment horizontal="center" vertical="center"/>
    </xf>
    <xf numFmtId="0" fontId="27" fillId="5" borderId="0" xfId="2" applyFont="1" applyFill="1" applyBorder="1" applyAlignment="1">
      <alignment horizontal="center" vertical="center"/>
    </xf>
    <xf numFmtId="0" fontId="27" fillId="5" borderId="12" xfId="2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/>
    </xf>
    <xf numFmtId="3" fontId="9" fillId="7" borderId="4" xfId="0" applyNumberFormat="1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 wrapText="1"/>
    </xf>
    <xf numFmtId="3" fontId="47" fillId="5" borderId="3" xfId="0" applyNumberFormat="1" applyFont="1" applyFill="1" applyBorder="1" applyAlignment="1">
      <alignment horizontal="center"/>
    </xf>
    <xf numFmtId="3" fontId="47" fillId="5" borderId="12" xfId="0" applyNumberFormat="1" applyFont="1" applyFill="1" applyBorder="1" applyAlignment="1">
      <alignment horizontal="center"/>
    </xf>
    <xf numFmtId="0" fontId="27" fillId="5" borderId="8" xfId="2" applyFont="1" applyFill="1" applyBorder="1" applyAlignment="1">
      <alignment horizontal="right" vertical="center"/>
    </xf>
    <xf numFmtId="0" fontId="27" fillId="5" borderId="9" xfId="2" applyFont="1" applyFill="1" applyBorder="1" applyAlignment="1">
      <alignment horizontal="right" vertical="center"/>
    </xf>
    <xf numFmtId="0" fontId="27" fillId="5" borderId="11" xfId="2" applyFont="1" applyFill="1" applyBorder="1" applyAlignment="1">
      <alignment horizontal="right" vertical="center"/>
    </xf>
    <xf numFmtId="0" fontId="14" fillId="0" borderId="4" xfId="0" applyFont="1" applyBorder="1" applyAlignment="1">
      <alignment horizontal="center" vertical="center"/>
    </xf>
    <xf numFmtId="3" fontId="13" fillId="5" borderId="9" xfId="0" applyNumberFormat="1" applyFont="1" applyFill="1" applyBorder="1" applyAlignment="1">
      <alignment horizontal="left"/>
    </xf>
    <xf numFmtId="3" fontId="13" fillId="5" borderId="11" xfId="0" applyNumberFormat="1" applyFont="1" applyFill="1" applyBorder="1" applyAlignment="1">
      <alignment horizontal="left"/>
    </xf>
    <xf numFmtId="0" fontId="7" fillId="0" borderId="4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5" fillId="5" borderId="10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15" fillId="5" borderId="12" xfId="0" applyFont="1" applyFill="1" applyBorder="1" applyAlignment="1">
      <alignment horizontal="center" vertical="center"/>
    </xf>
    <xf numFmtId="0" fontId="15" fillId="5" borderId="8" xfId="0" applyFont="1" applyFill="1" applyBorder="1" applyAlignment="1">
      <alignment horizontal="center" vertical="center"/>
    </xf>
    <xf numFmtId="0" fontId="15" fillId="5" borderId="11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left" vertical="center" wrapText="1"/>
    </xf>
    <xf numFmtId="3" fontId="14" fillId="5" borderId="0" xfId="0" applyNumberFormat="1" applyFont="1" applyFill="1" applyBorder="1" applyAlignment="1">
      <alignment horizontal="center"/>
    </xf>
    <xf numFmtId="3" fontId="14" fillId="5" borderId="2" xfId="0" applyNumberFormat="1" applyFont="1" applyFill="1" applyBorder="1" applyAlignment="1">
      <alignment horizontal="center"/>
    </xf>
    <xf numFmtId="3" fontId="10" fillId="2" borderId="5" xfId="0" applyNumberFormat="1" applyFont="1" applyFill="1" applyBorder="1" applyAlignment="1">
      <alignment horizontal="center"/>
    </xf>
    <xf numFmtId="3" fontId="10" fillId="2" borderId="6" xfId="0" applyNumberFormat="1" applyFont="1" applyFill="1" applyBorder="1" applyAlignment="1">
      <alignment horizontal="center"/>
    </xf>
    <xf numFmtId="3" fontId="10" fillId="2" borderId="7" xfId="0" applyNumberFormat="1" applyFont="1" applyFill="1" applyBorder="1" applyAlignment="1">
      <alignment horizontal="center"/>
    </xf>
    <xf numFmtId="3" fontId="28" fillId="5" borderId="15" xfId="0" applyNumberFormat="1" applyFont="1" applyFill="1" applyBorder="1" applyAlignment="1">
      <alignment horizontal="center"/>
    </xf>
    <xf numFmtId="3" fontId="37" fillId="5" borderId="3" xfId="0" applyNumberFormat="1" applyFont="1" applyFill="1" applyBorder="1" applyAlignment="1">
      <alignment horizontal="center"/>
    </xf>
    <xf numFmtId="3" fontId="37" fillId="5" borderId="0" xfId="0" applyNumberFormat="1" applyFont="1" applyFill="1" applyBorder="1" applyAlignment="1">
      <alignment horizontal="center"/>
    </xf>
    <xf numFmtId="3" fontId="37" fillId="5" borderId="12" xfId="0" applyNumberFormat="1" applyFont="1" applyFill="1" applyBorder="1" applyAlignment="1">
      <alignment horizontal="center"/>
    </xf>
    <xf numFmtId="3" fontId="28" fillId="5" borderId="3" xfId="0" applyNumberFormat="1" applyFont="1" applyFill="1" applyBorder="1" applyAlignment="1">
      <alignment horizontal="center"/>
    </xf>
    <xf numFmtId="3" fontId="28" fillId="5" borderId="0" xfId="0" applyNumberFormat="1" applyFont="1" applyFill="1" applyBorder="1" applyAlignment="1">
      <alignment horizontal="center"/>
    </xf>
    <xf numFmtId="3" fontId="28" fillId="5" borderId="12" xfId="0" applyNumberFormat="1" applyFont="1" applyFill="1" applyBorder="1" applyAlignment="1">
      <alignment horizontal="center"/>
    </xf>
    <xf numFmtId="3" fontId="37" fillId="5" borderId="1" xfId="0" applyNumberFormat="1" applyFont="1" applyFill="1" applyBorder="1" applyAlignment="1">
      <alignment horizontal="center"/>
    </xf>
    <xf numFmtId="3" fontId="37" fillId="5" borderId="2" xfId="0" applyNumberFormat="1" applyFont="1" applyFill="1" applyBorder="1" applyAlignment="1">
      <alignment horizontal="center"/>
    </xf>
    <xf numFmtId="3" fontId="37" fillId="5" borderId="10" xfId="0" applyNumberFormat="1" applyFont="1" applyFill="1" applyBorder="1" applyAlignment="1">
      <alignment horizontal="center"/>
    </xf>
    <xf numFmtId="3" fontId="28" fillId="5" borderId="1" xfId="0" applyNumberFormat="1" applyFont="1" applyFill="1" applyBorder="1" applyAlignment="1">
      <alignment horizontal="center"/>
    </xf>
    <xf numFmtId="3" fontId="28" fillId="5" borderId="2" xfId="0" applyNumberFormat="1" applyFont="1" applyFill="1" applyBorder="1" applyAlignment="1">
      <alignment horizontal="center"/>
    </xf>
    <xf numFmtId="3" fontId="28" fillId="5" borderId="10" xfId="0" applyNumberFormat="1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 vertical="center" wrapText="1"/>
    </xf>
    <xf numFmtId="3" fontId="18" fillId="5" borderId="3" xfId="0" applyNumberFormat="1" applyFont="1" applyFill="1" applyBorder="1" applyAlignment="1">
      <alignment horizontal="center" vertical="center"/>
    </xf>
    <xf numFmtId="3" fontId="18" fillId="5" borderId="12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3" fontId="28" fillId="5" borderId="13" xfId="0" applyNumberFormat="1" applyFont="1" applyFill="1" applyBorder="1" applyAlignment="1">
      <alignment horizontal="center"/>
    </xf>
    <xf numFmtId="3" fontId="20" fillId="5" borderId="0" xfId="0" applyNumberFormat="1" applyFont="1" applyFill="1" applyBorder="1" applyAlignment="1">
      <alignment horizontal="left"/>
    </xf>
    <xf numFmtId="3" fontId="20" fillId="5" borderId="12" xfId="0" applyNumberFormat="1" applyFont="1" applyFill="1" applyBorder="1" applyAlignment="1">
      <alignment horizontal="left"/>
    </xf>
    <xf numFmtId="3" fontId="20" fillId="5" borderId="9" xfId="0" applyNumberFormat="1" applyFont="1" applyFill="1" applyBorder="1" applyAlignment="1">
      <alignment horizontal="left"/>
    </xf>
    <xf numFmtId="3" fontId="20" fillId="5" borderId="11" xfId="0" applyNumberFormat="1" applyFont="1" applyFill="1" applyBorder="1" applyAlignment="1">
      <alignment horizontal="left"/>
    </xf>
    <xf numFmtId="3" fontId="18" fillId="5" borderId="1" xfId="0" applyNumberFormat="1" applyFont="1" applyFill="1" applyBorder="1" applyAlignment="1">
      <alignment horizontal="center" vertical="center"/>
    </xf>
    <xf numFmtId="3" fontId="18" fillId="5" borderId="10" xfId="0" applyNumberFormat="1" applyFont="1" applyFill="1" applyBorder="1" applyAlignment="1">
      <alignment horizontal="center" vertical="center"/>
    </xf>
    <xf numFmtId="3" fontId="18" fillId="5" borderId="8" xfId="0" applyNumberFormat="1" applyFont="1" applyFill="1" applyBorder="1" applyAlignment="1">
      <alignment horizontal="center" vertical="center"/>
    </xf>
    <xf numFmtId="3" fontId="18" fillId="5" borderId="11" xfId="0" applyNumberFormat="1" applyFont="1" applyFill="1" applyBorder="1" applyAlignment="1">
      <alignment horizontal="center" vertical="center"/>
    </xf>
    <xf numFmtId="0" fontId="4" fillId="5" borderId="1" xfId="2" applyFont="1" applyFill="1" applyBorder="1" applyAlignment="1">
      <alignment horizontal="center" vertical="center"/>
    </xf>
    <xf numFmtId="0" fontId="4" fillId="5" borderId="2" xfId="2" applyFont="1" applyFill="1" applyBorder="1" applyAlignment="1">
      <alignment horizontal="center" vertical="center"/>
    </xf>
    <xf numFmtId="0" fontId="4" fillId="5" borderId="10" xfId="2" applyFont="1" applyFill="1" applyBorder="1" applyAlignment="1">
      <alignment horizontal="center" vertical="center"/>
    </xf>
    <xf numFmtId="0" fontId="4" fillId="5" borderId="3" xfId="2" applyFont="1" applyFill="1" applyBorder="1" applyAlignment="1">
      <alignment horizontal="center" vertical="center"/>
    </xf>
    <xf numFmtId="0" fontId="4" fillId="5" borderId="0" xfId="2" applyFont="1" applyFill="1" applyBorder="1" applyAlignment="1">
      <alignment horizontal="center" vertical="center"/>
    </xf>
    <xf numFmtId="0" fontId="4" fillId="5" borderId="12" xfId="2" applyFont="1" applyFill="1" applyBorder="1" applyAlignment="1">
      <alignment horizontal="center" vertical="center"/>
    </xf>
    <xf numFmtId="0" fontId="12" fillId="5" borderId="3" xfId="2" applyFont="1" applyFill="1" applyBorder="1" applyAlignment="1">
      <alignment horizontal="center" vertical="center"/>
    </xf>
    <xf numFmtId="0" fontId="12" fillId="5" borderId="0" xfId="2" applyFont="1" applyFill="1" applyBorder="1" applyAlignment="1">
      <alignment horizontal="center" vertical="center"/>
    </xf>
    <xf numFmtId="0" fontId="12" fillId="5" borderId="12" xfId="2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3" fontId="9" fillId="2" borderId="5" xfId="0" applyNumberFormat="1" applyFont="1" applyFill="1" applyBorder="1" applyAlignment="1">
      <alignment horizontal="center" vertical="center" wrapText="1"/>
    </xf>
    <xf numFmtId="3" fontId="9" fillId="2" borderId="7" xfId="0" applyNumberFormat="1" applyFont="1" applyFill="1" applyBorder="1" applyAlignment="1">
      <alignment horizontal="center" vertical="center" wrapText="1"/>
    </xf>
    <xf numFmtId="3" fontId="14" fillId="5" borderId="1" xfId="0" applyNumberFormat="1" applyFont="1" applyFill="1" applyBorder="1" applyAlignment="1">
      <alignment horizontal="center" vertical="center" wrapText="1"/>
    </xf>
    <xf numFmtId="3" fontId="14" fillId="5" borderId="10" xfId="0" applyNumberFormat="1" applyFont="1" applyFill="1" applyBorder="1" applyAlignment="1">
      <alignment horizontal="center" vertical="center" wrapText="1"/>
    </xf>
    <xf numFmtId="0" fontId="39" fillId="5" borderId="0" xfId="2" applyFont="1" applyFill="1" applyBorder="1" applyAlignment="1">
      <alignment horizontal="center" vertical="center"/>
    </xf>
    <xf numFmtId="0" fontId="39" fillId="5" borderId="12" xfId="2" applyFont="1" applyFill="1" applyBorder="1" applyAlignment="1">
      <alignment horizontal="center" vertical="center"/>
    </xf>
    <xf numFmtId="0" fontId="51" fillId="5" borderId="8" xfId="2" applyFont="1" applyFill="1" applyBorder="1" applyAlignment="1">
      <alignment horizontal="right" vertical="center"/>
    </xf>
    <xf numFmtId="0" fontId="51" fillId="5" borderId="9" xfId="2" applyFont="1" applyFill="1" applyBorder="1" applyAlignment="1">
      <alignment horizontal="right" vertical="center"/>
    </xf>
    <xf numFmtId="0" fontId="51" fillId="5" borderId="11" xfId="2" applyFont="1" applyFill="1" applyBorder="1" applyAlignment="1">
      <alignment horizontal="right" vertical="center"/>
    </xf>
    <xf numFmtId="0" fontId="14" fillId="5" borderId="0" xfId="0" applyFont="1" applyFill="1" applyBorder="1" applyAlignment="1">
      <alignment horizontal="left"/>
    </xf>
    <xf numFmtId="0" fontId="14" fillId="5" borderId="12" xfId="0" applyFont="1" applyFill="1" applyBorder="1" applyAlignment="1">
      <alignment horizontal="left"/>
    </xf>
    <xf numFmtId="0" fontId="25" fillId="0" borderId="14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left"/>
    </xf>
    <xf numFmtId="0" fontId="14" fillId="5" borderId="10" xfId="0" applyFont="1" applyFill="1" applyBorder="1" applyAlignment="1">
      <alignment horizontal="left"/>
    </xf>
    <xf numFmtId="0" fontId="9" fillId="2" borderId="5" xfId="0" applyFont="1" applyFill="1" applyBorder="1" applyAlignment="1">
      <alignment horizontal="right" vertical="center"/>
    </xf>
    <xf numFmtId="0" fontId="9" fillId="2" borderId="6" xfId="0" applyFont="1" applyFill="1" applyBorder="1" applyAlignment="1">
      <alignment horizontal="right" vertical="center"/>
    </xf>
    <xf numFmtId="0" fontId="9" fillId="2" borderId="7" xfId="0" applyFont="1" applyFill="1" applyBorder="1" applyAlignment="1">
      <alignment horizontal="right" vertical="center"/>
    </xf>
    <xf numFmtId="0" fontId="28" fillId="5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3" fontId="14" fillId="5" borderId="8" xfId="0" applyNumberFormat="1" applyFont="1" applyFill="1" applyBorder="1" applyAlignment="1">
      <alignment horizontal="center" vertical="center" wrapText="1"/>
    </xf>
    <xf numFmtId="3" fontId="14" fillId="5" borderId="11" xfId="0" applyNumberFormat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/>
    </xf>
    <xf numFmtId="0" fontId="20" fillId="5" borderId="3" xfId="0" quotePrefix="1" applyFont="1" applyFill="1" applyBorder="1" applyAlignment="1">
      <alignment horizontal="left"/>
    </xf>
    <xf numFmtId="0" fontId="20" fillId="5" borderId="0" xfId="0" quotePrefix="1" applyFont="1" applyFill="1" applyBorder="1" applyAlignment="1">
      <alignment horizontal="left"/>
    </xf>
    <xf numFmtId="0" fontId="20" fillId="5" borderId="12" xfId="0" quotePrefix="1" applyFont="1" applyFill="1" applyBorder="1" applyAlignment="1">
      <alignment horizontal="left"/>
    </xf>
    <xf numFmtId="0" fontId="20" fillId="5" borderId="3" xfId="0" applyNumberFormat="1" applyFont="1" applyFill="1" applyBorder="1" applyAlignment="1">
      <alignment horizontal="center"/>
    </xf>
    <xf numFmtId="0" fontId="20" fillId="5" borderId="12" xfId="0" applyNumberFormat="1" applyFont="1" applyFill="1" applyBorder="1" applyAlignment="1">
      <alignment horizont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12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" fontId="20" fillId="5" borderId="3" xfId="0" applyNumberFormat="1" applyFont="1" applyFill="1" applyBorder="1" applyAlignment="1">
      <alignment horizontal="center" vertical="center" wrapText="1"/>
    </xf>
    <xf numFmtId="3" fontId="20" fillId="5" borderId="12" xfId="0" applyNumberFormat="1" applyFont="1" applyFill="1" applyBorder="1" applyAlignment="1">
      <alignment horizontal="center" vertical="center" wrapText="1"/>
    </xf>
    <xf numFmtId="3" fontId="20" fillId="5" borderId="1" xfId="0" applyNumberFormat="1" applyFont="1" applyFill="1" applyBorder="1" applyAlignment="1">
      <alignment horizontal="center" vertical="center" wrapText="1"/>
    </xf>
    <xf numFmtId="3" fontId="20" fillId="5" borderId="10" xfId="0" applyNumberFormat="1" applyFont="1" applyFill="1" applyBorder="1" applyAlignment="1">
      <alignment horizontal="center" vertical="center" wrapText="1"/>
    </xf>
    <xf numFmtId="0" fontId="20" fillId="5" borderId="1" xfId="0" quotePrefix="1" applyFont="1" applyFill="1" applyBorder="1" applyAlignment="1">
      <alignment horizontal="left"/>
    </xf>
    <xf numFmtId="0" fontId="20" fillId="5" borderId="2" xfId="0" quotePrefix="1" applyFont="1" applyFill="1" applyBorder="1" applyAlignment="1">
      <alignment horizontal="left"/>
    </xf>
    <xf numFmtId="0" fontId="20" fillId="5" borderId="10" xfId="0" quotePrefix="1" applyFont="1" applyFill="1" applyBorder="1" applyAlignment="1">
      <alignment horizontal="left"/>
    </xf>
    <xf numFmtId="3" fontId="18" fillId="5" borderId="3" xfId="0" applyNumberFormat="1" applyFont="1" applyFill="1" applyBorder="1" applyAlignment="1">
      <alignment horizontal="center" vertical="center" wrapText="1"/>
    </xf>
    <xf numFmtId="3" fontId="18" fillId="5" borderId="12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Logros vs meta alfabetizados</a:t>
            </a:r>
            <a:r>
              <a:rPr lang="es-MX" baseline="0"/>
              <a:t> MIB 2015</a:t>
            </a:r>
            <a:endParaRPr lang="es-MX"/>
          </a:p>
        </c:rich>
      </c:tx>
      <c:layout/>
      <c:overlay val="0"/>
    </c:title>
    <c:autoTitleDeleted val="0"/>
    <c:plotArea>
      <c:layout/>
      <c:areaChart>
        <c:grouping val="percentStacked"/>
        <c:varyColors val="0"/>
        <c:ser>
          <c:idx val="0"/>
          <c:order val="0"/>
          <c:tx>
            <c:v>Alfabetizados</c:v>
          </c:tx>
          <c:spPr>
            <a:solidFill>
              <a:srgbClr val="92D050"/>
            </a:solidFill>
            <a:ln w="25400">
              <a:noFill/>
            </a:ln>
            <a:scene3d>
              <a:camera prst="orthographicFront"/>
              <a:lightRig rig="threePt" dir="t"/>
            </a:scene3d>
            <a:sp3d>
              <a:bevelT w="190500" h="38100"/>
            </a:sp3d>
          </c:spPr>
          <c:cat>
            <c:strRef>
              <c:f>Nacional!$O$51:$O$68</c:f>
              <c:strCache>
                <c:ptCount val="18"/>
                <c:pt idx="0">
                  <c:v>Campeche</c:v>
                </c:pt>
                <c:pt idx="1">
                  <c:v>Chiapas</c:v>
                </c:pt>
                <c:pt idx="2">
                  <c:v>Chihuahua</c:v>
                </c:pt>
                <c:pt idx="3">
                  <c:v>Durango</c:v>
                </c:pt>
                <c:pt idx="4">
                  <c:v>Guerrero</c:v>
                </c:pt>
                <c:pt idx="5">
                  <c:v>Hidalgo </c:v>
                </c:pt>
                <c:pt idx="6">
                  <c:v>Jalisco</c:v>
                </c:pt>
                <c:pt idx="7">
                  <c:v>México</c:v>
                </c:pt>
                <c:pt idx="8">
                  <c:v>Michoacán</c:v>
                </c:pt>
                <c:pt idx="9">
                  <c:v>Nayarit</c:v>
                </c:pt>
                <c:pt idx="10">
                  <c:v>Oaxaca</c:v>
                </c:pt>
                <c:pt idx="11">
                  <c:v>Puebla</c:v>
                </c:pt>
                <c:pt idx="12">
                  <c:v>Querétaro</c:v>
                </c:pt>
                <c:pt idx="13">
                  <c:v>Quintana Roo</c:v>
                </c:pt>
                <c:pt idx="14">
                  <c:v>San Luís Potosí</c:v>
                </c:pt>
                <c:pt idx="15">
                  <c:v>Tabasco</c:v>
                </c:pt>
                <c:pt idx="16">
                  <c:v>Veracruz</c:v>
                </c:pt>
                <c:pt idx="17">
                  <c:v>Yucatán</c:v>
                </c:pt>
              </c:strCache>
            </c:strRef>
          </c:cat>
          <c:val>
            <c:numRef>
              <c:f>Nacional!$U$19:$U$36</c:f>
              <c:numCache>
                <c:formatCode>0%</c:formatCode>
                <c:ptCount val="18"/>
                <c:pt idx="0">
                  <c:v>0.47435897435897434</c:v>
                </c:pt>
                <c:pt idx="1">
                  <c:v>0.65179760319573898</c:v>
                </c:pt>
                <c:pt idx="2">
                  <c:v>0.94306930693069302</c:v>
                </c:pt>
                <c:pt idx="3">
                  <c:v>0.27243589743589741</c:v>
                </c:pt>
                <c:pt idx="4">
                  <c:v>0.45808704997313271</c:v>
                </c:pt>
                <c:pt idx="5">
                  <c:v>0.8147321428571429</c:v>
                </c:pt>
                <c:pt idx="6">
                  <c:v>0</c:v>
                </c:pt>
                <c:pt idx="7">
                  <c:v>0.16604708798017348</c:v>
                </c:pt>
                <c:pt idx="8">
                  <c:v>0.25493421052631576</c:v>
                </c:pt>
                <c:pt idx="9">
                  <c:v>0</c:v>
                </c:pt>
                <c:pt idx="10">
                  <c:v>0.40105214296766206</c:v>
                </c:pt>
                <c:pt idx="11">
                  <c:v>0.33540648600621947</c:v>
                </c:pt>
                <c:pt idx="12">
                  <c:v>0.20833333333333334</c:v>
                </c:pt>
                <c:pt idx="13">
                  <c:v>0.76576576576576572</c:v>
                </c:pt>
                <c:pt idx="14">
                  <c:v>0.1951219512195122</c:v>
                </c:pt>
                <c:pt idx="15">
                  <c:v>0</c:v>
                </c:pt>
                <c:pt idx="16">
                  <c:v>0.28107606679035252</c:v>
                </c:pt>
                <c:pt idx="17">
                  <c:v>1.0127388535031847</c:v>
                </c:pt>
              </c:numCache>
            </c:numRef>
          </c:val>
        </c:ser>
        <c:ser>
          <c:idx val="1"/>
          <c:order val="1"/>
          <c:tx>
            <c:v>En Atención </c:v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  <a:scene3d>
              <a:camera prst="orthographicFront"/>
              <a:lightRig rig="threePt" dir="t"/>
            </a:scene3d>
            <a:sp3d>
              <a:bevelT w="190500" h="38100"/>
            </a:sp3d>
          </c:spPr>
          <c:cat>
            <c:strRef>
              <c:f>Nacional!$O$51:$O$68</c:f>
              <c:strCache>
                <c:ptCount val="18"/>
                <c:pt idx="0">
                  <c:v>Campeche</c:v>
                </c:pt>
                <c:pt idx="1">
                  <c:v>Chiapas</c:v>
                </c:pt>
                <c:pt idx="2">
                  <c:v>Chihuahua</c:v>
                </c:pt>
                <c:pt idx="3">
                  <c:v>Durango</c:v>
                </c:pt>
                <c:pt idx="4">
                  <c:v>Guerrero</c:v>
                </c:pt>
                <c:pt idx="5">
                  <c:v>Hidalgo </c:v>
                </c:pt>
                <c:pt idx="6">
                  <c:v>Jalisco</c:v>
                </c:pt>
                <c:pt idx="7">
                  <c:v>México</c:v>
                </c:pt>
                <c:pt idx="8">
                  <c:v>Michoacán</c:v>
                </c:pt>
                <c:pt idx="9">
                  <c:v>Nayarit</c:v>
                </c:pt>
                <c:pt idx="10">
                  <c:v>Oaxaca</c:v>
                </c:pt>
                <c:pt idx="11">
                  <c:v>Puebla</c:v>
                </c:pt>
                <c:pt idx="12">
                  <c:v>Querétaro</c:v>
                </c:pt>
                <c:pt idx="13">
                  <c:v>Quintana Roo</c:v>
                </c:pt>
                <c:pt idx="14">
                  <c:v>San Luís Potosí</c:v>
                </c:pt>
                <c:pt idx="15">
                  <c:v>Tabasco</c:v>
                </c:pt>
                <c:pt idx="16">
                  <c:v>Veracruz</c:v>
                </c:pt>
                <c:pt idx="17">
                  <c:v>Yucatán</c:v>
                </c:pt>
              </c:strCache>
            </c:strRef>
          </c:cat>
          <c:val>
            <c:numRef>
              <c:f>Nacional!$Q$51:$Q$68</c:f>
              <c:numCache>
                <c:formatCode>0%</c:formatCode>
                <c:ptCount val="18"/>
                <c:pt idx="0">
                  <c:v>8.7561374795417354E-2</c:v>
                </c:pt>
                <c:pt idx="1">
                  <c:v>0.35</c:v>
                </c:pt>
                <c:pt idx="2">
                  <c:v>0.06</c:v>
                </c:pt>
                <c:pt idx="3">
                  <c:v>0.73</c:v>
                </c:pt>
                <c:pt idx="4">
                  <c:v>0.54</c:v>
                </c:pt>
                <c:pt idx="5">
                  <c:v>0.19</c:v>
                </c:pt>
                <c:pt idx="6">
                  <c:v>0</c:v>
                </c:pt>
                <c:pt idx="7">
                  <c:v>0.33383302583025831</c:v>
                </c:pt>
                <c:pt idx="8">
                  <c:v>0.59994612068965514</c:v>
                </c:pt>
                <c:pt idx="9">
                  <c:v>0.93532338308457708</c:v>
                </c:pt>
                <c:pt idx="10">
                  <c:v>0.6</c:v>
                </c:pt>
                <c:pt idx="11">
                  <c:v>0.41182308789777311</c:v>
                </c:pt>
                <c:pt idx="12">
                  <c:v>0.38056426332288401</c:v>
                </c:pt>
                <c:pt idx="13">
                  <c:v>0.14821822768842635</c:v>
                </c:pt>
                <c:pt idx="14">
                  <c:v>0.23094807543270474</c:v>
                </c:pt>
                <c:pt idx="15">
                  <c:v>0.47499999999999998</c:v>
                </c:pt>
                <c:pt idx="16">
                  <c:v>0.53625066258319098</c:v>
                </c:pt>
                <c:pt idx="17">
                  <c:v>0</c:v>
                </c:pt>
              </c:numCache>
            </c:numRef>
          </c:val>
        </c:ser>
        <c:ser>
          <c:idx val="2"/>
          <c:order val="2"/>
          <c:tx>
            <c:v>Por incorporar</c:v>
          </c:tx>
          <c:spPr>
            <a:solidFill>
              <a:srgbClr val="C00000"/>
            </a:solidFill>
            <a:scene3d>
              <a:camera prst="orthographicFront"/>
              <a:lightRig rig="threePt" dir="t"/>
            </a:scene3d>
            <a:sp3d>
              <a:bevelT w="190500" h="38100"/>
            </a:sp3d>
          </c:spPr>
          <c:cat>
            <c:strRef>
              <c:f>Nacional!$O$51:$O$68</c:f>
              <c:strCache>
                <c:ptCount val="18"/>
                <c:pt idx="0">
                  <c:v>Campeche</c:v>
                </c:pt>
                <c:pt idx="1">
                  <c:v>Chiapas</c:v>
                </c:pt>
                <c:pt idx="2">
                  <c:v>Chihuahua</c:v>
                </c:pt>
                <c:pt idx="3">
                  <c:v>Durango</c:v>
                </c:pt>
                <c:pt idx="4">
                  <c:v>Guerrero</c:v>
                </c:pt>
                <c:pt idx="5">
                  <c:v>Hidalgo </c:v>
                </c:pt>
                <c:pt idx="6">
                  <c:v>Jalisco</c:v>
                </c:pt>
                <c:pt idx="7">
                  <c:v>México</c:v>
                </c:pt>
                <c:pt idx="8">
                  <c:v>Michoacán</c:v>
                </c:pt>
                <c:pt idx="9">
                  <c:v>Nayarit</c:v>
                </c:pt>
                <c:pt idx="10">
                  <c:v>Oaxaca</c:v>
                </c:pt>
                <c:pt idx="11">
                  <c:v>Puebla</c:v>
                </c:pt>
                <c:pt idx="12">
                  <c:v>Querétaro</c:v>
                </c:pt>
                <c:pt idx="13">
                  <c:v>Quintana Roo</c:v>
                </c:pt>
                <c:pt idx="14">
                  <c:v>San Luís Potosí</c:v>
                </c:pt>
                <c:pt idx="15">
                  <c:v>Tabasco</c:v>
                </c:pt>
                <c:pt idx="16">
                  <c:v>Veracruz</c:v>
                </c:pt>
                <c:pt idx="17">
                  <c:v>Yucatán</c:v>
                </c:pt>
              </c:strCache>
            </c:strRef>
          </c:cat>
          <c:val>
            <c:numRef>
              <c:f>Nacional!$R$51:$R$68</c:f>
              <c:numCache>
                <c:formatCode>0%</c:formatCode>
                <c:ptCount val="18"/>
                <c:pt idx="0">
                  <c:v>0.43807965084560829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0.50011988618956826</c:v>
                </c:pt>
                <c:pt idx="8">
                  <c:v>0.14511966878402915</c:v>
                </c:pt>
                <c:pt idx="9">
                  <c:v>6.4676616915422924E-2</c:v>
                </c:pt>
                <c:pt idx="10">
                  <c:v>0</c:v>
                </c:pt>
                <c:pt idx="11">
                  <c:v>0.25277042609600742</c:v>
                </c:pt>
                <c:pt idx="12">
                  <c:v>0.41110240334378262</c:v>
                </c:pt>
                <c:pt idx="13">
                  <c:v>8.6016006545807933E-2</c:v>
                </c:pt>
                <c:pt idx="14">
                  <c:v>0.57392997334778317</c:v>
                </c:pt>
                <c:pt idx="15">
                  <c:v>0.52500000000000002</c:v>
                </c:pt>
                <c:pt idx="16">
                  <c:v>0.18267327062645655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738944"/>
        <c:axId val="101442688"/>
      </c:areaChart>
      <c:catAx>
        <c:axId val="1027389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 anchor="ctr" anchorCtr="0"/>
          <a:lstStyle/>
          <a:p>
            <a:pPr>
              <a:defRPr/>
            </a:pPr>
            <a:endParaRPr lang="es-MX"/>
          </a:p>
        </c:txPr>
        <c:crossAx val="101442688"/>
        <c:crosses val="autoZero"/>
        <c:auto val="1"/>
        <c:lblAlgn val="ctr"/>
        <c:lblOffset val="100"/>
        <c:noMultiLvlLbl val="0"/>
      </c:catAx>
      <c:valAx>
        <c:axId val="101442688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02738944"/>
        <c:crosses val="autoZero"/>
        <c:crossBetween val="midCat"/>
      </c:valAx>
    </c:plotArea>
    <c:legend>
      <c:legendPos val="b"/>
      <c:layout/>
      <c:overlay val="0"/>
      <c:txPr>
        <a:bodyPr/>
        <a:lstStyle/>
        <a:p>
          <a:pPr>
            <a:defRPr sz="1200"/>
          </a:pPr>
          <a:endParaRPr lang="es-MX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s-MX" sz="12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Avance en el cumplimiento de metas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NAY!$A$9</c:f>
              <c:strCache>
                <c:ptCount val="1"/>
                <c:pt idx="0">
                  <c:v>Meta anual</c:v>
                </c:pt>
              </c:strCache>
            </c:strRef>
          </c:tx>
          <c:spPr>
            <a:solidFill>
              <a:srgbClr val="92D05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2.5462668816039986E-17"/>
                  <c:y val="1.38348484035592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>
                    <a:latin typeface="Cambria" panose="02040503050406030204" pitchFamily="18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(NAY!$A$11,NAY!$A$13)</c:f>
              <c:strCache>
                <c:ptCount val="2"/>
                <c:pt idx="0">
                  <c:v>Alfabetizados </c:v>
                </c:pt>
                <c:pt idx="1">
                  <c:v>Registrados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(NAY!$A$11,NAY!$A$13)</c15:sqref>
                  </c15:fullRef>
                </c:ext>
              </c:extLst>
            </c:strRef>
          </c:cat>
          <c:val>
            <c:numRef>
              <c:f>NAY!$C$11:$C$12</c:f>
              <c:numCache>
                <c:formatCode>#,##0</c:formatCode>
                <c:ptCount val="2"/>
                <c:pt idx="0">
                  <c:v>70</c:v>
                </c:pt>
                <c:pt idx="1">
                  <c:v>1206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NAY!$C$11:$C$13</c15:sqref>
                  </c15:fullRef>
                </c:ext>
              </c:extLst>
            </c:numRef>
          </c:val>
        </c:ser>
        <c:ser>
          <c:idx val="1"/>
          <c:order val="1"/>
          <c:tx>
            <c:v>Logro al periodo</c:v>
          </c:tx>
          <c:spPr>
            <a:solidFill>
              <a:schemeClr val="accent4">
                <a:lumMod val="60000"/>
                <a:lumOff val="40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6.1645530991125139E-3"/>
                  <c:y val="1.69560426742705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4774773896049729E-3"/>
                  <c:y val="1.72528749810490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>
                    <a:latin typeface="Cambria" panose="02040503050406030204" pitchFamily="18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(NAY!$A$11,NAY!$A$13)</c:f>
              <c:strCache>
                <c:ptCount val="2"/>
                <c:pt idx="0">
                  <c:v>Alfabetizados </c:v>
                </c:pt>
                <c:pt idx="1">
                  <c:v>Registrados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(NAY!$A$11,NAY!$A$13)</c15:sqref>
                  </c15:fullRef>
                </c:ext>
              </c:extLst>
            </c:strRef>
          </c:cat>
          <c:val>
            <c:numRef>
              <c:f>(NAY!$AB$11,NAY!$AB$13)</c:f>
              <c:numCache>
                <c:formatCode>#,##0</c:formatCode>
                <c:ptCount val="2"/>
                <c:pt idx="0">
                  <c:v>0</c:v>
                </c:pt>
                <c:pt idx="1">
                  <c:v>1128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(NAY!$AB$11,NAY!$AB$13)</c15:sqref>
                  </c15:fullRef>
                </c:ext>
              </c:extLst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368080896"/>
        <c:axId val="366069440"/>
      </c:barChart>
      <c:catAx>
        <c:axId val="368080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>
                <a:latin typeface="Cambria" panose="02040503050406030204" pitchFamily="18" charset="0"/>
              </a:defRPr>
            </a:pPr>
            <a:endParaRPr lang="es-MX"/>
          </a:p>
        </c:txPr>
        <c:crossAx val="366069440"/>
        <c:crosses val="autoZero"/>
        <c:auto val="1"/>
        <c:lblAlgn val="ctr"/>
        <c:lblOffset val="100"/>
        <c:noMultiLvlLbl val="0"/>
      </c:catAx>
      <c:valAx>
        <c:axId val="366069440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/>
          <a:lstStyle/>
          <a:p>
            <a:pPr>
              <a:defRPr sz="900">
                <a:latin typeface="Cambria" panose="02040503050406030204" pitchFamily="18" charset="0"/>
              </a:defRPr>
            </a:pPr>
            <a:endParaRPr lang="es-MX"/>
          </a:p>
        </c:txPr>
        <c:crossAx val="368080896"/>
        <c:crosses val="autoZero"/>
        <c:crossBetween val="between"/>
      </c:valAx>
      <c:spPr>
        <a:solidFill>
          <a:schemeClr val="bg1"/>
        </a:solidFill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b="1" i="1">
              <a:latin typeface="Cambria" panose="02040503050406030204" pitchFamily="18" charset="0"/>
            </a:defRPr>
          </a:pPr>
          <a:endParaRPr lang="es-MX"/>
        </a:p>
      </c:txPr>
    </c:legend>
    <c:plotVisOnly val="1"/>
    <c:dispBlanksAs val="gap"/>
    <c:showDLblsOverMax val="0"/>
  </c:chart>
  <c:spPr>
    <a:gradFill rotWithShape="1">
      <a:gsLst>
        <a:gs pos="0">
          <a:schemeClr val="accent3">
            <a:lumMod val="110000"/>
            <a:satMod val="105000"/>
            <a:tint val="67000"/>
          </a:schemeClr>
        </a:gs>
        <a:gs pos="50000">
          <a:schemeClr val="accent3">
            <a:lumMod val="105000"/>
            <a:satMod val="103000"/>
            <a:tint val="73000"/>
          </a:schemeClr>
        </a:gs>
        <a:gs pos="100000">
          <a:schemeClr val="accent3">
            <a:lumMod val="105000"/>
            <a:satMod val="109000"/>
            <a:tint val="81000"/>
          </a:schemeClr>
        </a:gs>
      </a:gsLst>
      <a:lin ang="5400000" scaled="0"/>
    </a:gradFill>
    <a:ln w="6350" cap="flat" cmpd="sng" algn="ctr">
      <a:solidFill>
        <a:schemeClr val="accent3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s-MX" sz="12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Avance en el cumplimiento de metas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OAX!$B$8</c:f>
              <c:strCache>
                <c:ptCount val="1"/>
                <c:pt idx="0">
                  <c:v>Meta anual</c:v>
                </c:pt>
              </c:strCache>
            </c:strRef>
          </c:tx>
          <c:spPr>
            <a:solidFill>
              <a:srgbClr val="92D05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2.5462668816039986E-17"/>
                  <c:y val="1.38348484035592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>
                    <a:latin typeface="Cambria" panose="02040503050406030204" pitchFamily="18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(OAX!$B$10,OAX!$B$12)</c:f>
              <c:strCache>
                <c:ptCount val="2"/>
                <c:pt idx="0">
                  <c:v>Alfabetizados</c:v>
                </c:pt>
                <c:pt idx="1">
                  <c:v>Registrados</c:v>
                </c:pt>
              </c:strCache>
            </c:strRef>
          </c:cat>
          <c:val>
            <c:numRef>
              <c:f>OAX!$D$10:$D$11</c:f>
              <c:numCache>
                <c:formatCode>#,##0</c:formatCode>
                <c:ptCount val="2"/>
                <c:pt idx="0">
                  <c:v>6463</c:v>
                </c:pt>
                <c:pt idx="1">
                  <c:v>21408</c:v>
                </c:pt>
              </c:numCache>
            </c:numRef>
          </c:val>
        </c:ser>
        <c:ser>
          <c:idx val="1"/>
          <c:order val="1"/>
          <c:tx>
            <c:v>Logro al periodo</c:v>
          </c:tx>
          <c:spPr>
            <a:solidFill>
              <a:schemeClr val="accent4">
                <a:lumMod val="60000"/>
                <a:lumOff val="40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1.1111111111111112E-2"/>
                  <c:y val="3.45871210088981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>
                    <a:latin typeface="Cambria" panose="02040503050406030204" pitchFamily="18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(OAX!$B$10,OAX!$B$12)</c:f>
              <c:strCache>
                <c:ptCount val="2"/>
                <c:pt idx="0">
                  <c:v>Alfabetizados</c:v>
                </c:pt>
                <c:pt idx="1">
                  <c:v>Registrados</c:v>
                </c:pt>
              </c:strCache>
            </c:strRef>
          </c:cat>
          <c:val>
            <c:numRef>
              <c:f>(OAX!$AC$10,OAX!$AC$12)</c:f>
              <c:numCache>
                <c:formatCode>#,##0</c:formatCode>
                <c:ptCount val="2"/>
                <c:pt idx="0">
                  <c:v>2592</c:v>
                </c:pt>
                <c:pt idx="1">
                  <c:v>20849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368461312"/>
        <c:axId val="366072896"/>
      </c:barChart>
      <c:catAx>
        <c:axId val="368461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>
                <a:latin typeface="Cambria" panose="02040503050406030204" pitchFamily="18" charset="0"/>
              </a:defRPr>
            </a:pPr>
            <a:endParaRPr lang="es-MX"/>
          </a:p>
        </c:txPr>
        <c:crossAx val="366072896"/>
        <c:crosses val="autoZero"/>
        <c:auto val="1"/>
        <c:lblAlgn val="ctr"/>
        <c:lblOffset val="100"/>
        <c:noMultiLvlLbl val="0"/>
      </c:catAx>
      <c:valAx>
        <c:axId val="366072896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/>
          <a:lstStyle/>
          <a:p>
            <a:pPr>
              <a:defRPr sz="900">
                <a:latin typeface="Cambria" panose="02040503050406030204" pitchFamily="18" charset="0"/>
              </a:defRPr>
            </a:pPr>
            <a:endParaRPr lang="es-MX"/>
          </a:p>
        </c:txPr>
        <c:crossAx val="368461312"/>
        <c:crosses val="autoZero"/>
        <c:crossBetween val="between"/>
      </c:valAx>
      <c:spPr>
        <a:solidFill>
          <a:schemeClr val="bg1"/>
        </a:solidFill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b="1" i="1">
              <a:latin typeface="Cambria" panose="02040503050406030204" pitchFamily="18" charset="0"/>
            </a:defRPr>
          </a:pPr>
          <a:endParaRPr lang="es-MX"/>
        </a:p>
      </c:txPr>
    </c:legend>
    <c:plotVisOnly val="1"/>
    <c:dispBlanksAs val="gap"/>
    <c:showDLblsOverMax val="0"/>
  </c:chart>
  <c:spPr>
    <a:gradFill rotWithShape="1">
      <a:gsLst>
        <a:gs pos="0">
          <a:schemeClr val="accent3">
            <a:lumMod val="110000"/>
            <a:satMod val="105000"/>
            <a:tint val="67000"/>
          </a:schemeClr>
        </a:gs>
        <a:gs pos="50000">
          <a:schemeClr val="accent3">
            <a:lumMod val="105000"/>
            <a:satMod val="103000"/>
            <a:tint val="73000"/>
          </a:schemeClr>
        </a:gs>
        <a:gs pos="100000">
          <a:schemeClr val="accent3">
            <a:lumMod val="105000"/>
            <a:satMod val="109000"/>
            <a:tint val="81000"/>
          </a:schemeClr>
        </a:gs>
      </a:gsLst>
      <a:lin ang="5400000" scaled="0"/>
    </a:gradFill>
    <a:ln w="6350" cap="flat" cmpd="sng" algn="ctr">
      <a:solidFill>
        <a:schemeClr val="accent3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s-MX" sz="12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Avance en el cumplimiento de metas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PUE!$A$9</c:f>
              <c:strCache>
                <c:ptCount val="1"/>
                <c:pt idx="0">
                  <c:v>Meta anual</c:v>
                </c:pt>
              </c:strCache>
            </c:strRef>
          </c:tx>
          <c:spPr>
            <a:solidFill>
              <a:srgbClr val="92D05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>
                    <a:latin typeface="Cambria" panose="02040503050406030204" pitchFamily="18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(PUE!$A$11,PUE!$A$13)</c:f>
              <c:strCache>
                <c:ptCount val="2"/>
                <c:pt idx="0">
                  <c:v>Alfabetizados </c:v>
                </c:pt>
                <c:pt idx="1">
                  <c:v>Registrados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(PUE!$A$11,PUE!$A$13)</c15:sqref>
                  </c15:fullRef>
                </c:ext>
              </c:extLst>
            </c:strRef>
          </c:cat>
          <c:val>
            <c:numRef>
              <c:f>PUE!$C$11:$C$12</c:f>
              <c:numCache>
                <c:formatCode>#,##0</c:formatCode>
                <c:ptCount val="2"/>
                <c:pt idx="0">
                  <c:v>2251</c:v>
                </c:pt>
                <c:pt idx="1">
                  <c:v>16121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PUE!$C$11:$C$13</c15:sqref>
                  </c15:fullRef>
                </c:ext>
              </c:extLst>
            </c:numRef>
          </c:val>
        </c:ser>
        <c:ser>
          <c:idx val="1"/>
          <c:order val="1"/>
          <c:tx>
            <c:v>Logro al periodo</c:v>
          </c:tx>
          <c:spPr>
            <a:solidFill>
              <a:schemeClr val="accent4">
                <a:lumMod val="60000"/>
                <a:lumOff val="40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>
                    <a:latin typeface="Cambria" panose="02040503050406030204" pitchFamily="18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(PUE!$A$11,PUE!$A$13)</c:f>
              <c:strCache>
                <c:ptCount val="2"/>
                <c:pt idx="0">
                  <c:v>Alfabetizados </c:v>
                </c:pt>
                <c:pt idx="1">
                  <c:v>Registrados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(PUE!$A$11,PUE!$A$13)</c15:sqref>
                  </c15:fullRef>
                </c:ext>
              </c:extLst>
            </c:strRef>
          </c:cat>
          <c:val>
            <c:numRef>
              <c:f>(PUE!$AB$11,PUE!$AB$13)</c:f>
              <c:numCache>
                <c:formatCode>#,##0</c:formatCode>
                <c:ptCount val="2"/>
                <c:pt idx="0">
                  <c:v>755</c:v>
                </c:pt>
                <c:pt idx="1">
                  <c:v>6639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(PUE!$AB$11,PUE!$AB$13)</c15:sqref>
                  </c15:fullRef>
                </c:ext>
              </c:extLst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369471488"/>
        <c:axId val="104522304"/>
      </c:barChart>
      <c:catAx>
        <c:axId val="3694714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="1">
                <a:latin typeface="Cambria" panose="02040503050406030204" pitchFamily="18" charset="0"/>
              </a:defRPr>
            </a:pPr>
            <a:endParaRPr lang="es-MX"/>
          </a:p>
        </c:txPr>
        <c:crossAx val="104522304"/>
        <c:crosses val="autoZero"/>
        <c:auto val="1"/>
        <c:lblAlgn val="ctr"/>
        <c:lblOffset val="100"/>
        <c:noMultiLvlLbl val="0"/>
      </c:catAx>
      <c:valAx>
        <c:axId val="104522304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/>
          <a:lstStyle/>
          <a:p>
            <a:pPr>
              <a:defRPr sz="900">
                <a:latin typeface="Cambria" panose="02040503050406030204" pitchFamily="18" charset="0"/>
              </a:defRPr>
            </a:pPr>
            <a:endParaRPr lang="es-MX"/>
          </a:p>
        </c:txPr>
        <c:crossAx val="369471488"/>
        <c:crosses val="autoZero"/>
        <c:crossBetween val="between"/>
      </c:valAx>
      <c:spPr>
        <a:solidFill>
          <a:schemeClr val="bg1"/>
        </a:solidFill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b="1" i="1">
              <a:latin typeface="Cambria" panose="02040503050406030204" pitchFamily="18" charset="0"/>
            </a:defRPr>
          </a:pPr>
          <a:endParaRPr lang="es-MX"/>
        </a:p>
      </c:txPr>
    </c:legend>
    <c:plotVisOnly val="1"/>
    <c:dispBlanksAs val="gap"/>
    <c:showDLblsOverMax val="0"/>
  </c:chart>
  <c:spPr>
    <a:gradFill rotWithShape="1">
      <a:gsLst>
        <a:gs pos="0">
          <a:schemeClr val="accent3">
            <a:lumMod val="110000"/>
            <a:satMod val="105000"/>
            <a:tint val="67000"/>
          </a:schemeClr>
        </a:gs>
        <a:gs pos="50000">
          <a:schemeClr val="accent3">
            <a:lumMod val="105000"/>
            <a:satMod val="103000"/>
            <a:tint val="73000"/>
          </a:schemeClr>
        </a:gs>
        <a:gs pos="100000">
          <a:schemeClr val="accent3">
            <a:lumMod val="105000"/>
            <a:satMod val="109000"/>
            <a:tint val="81000"/>
          </a:schemeClr>
        </a:gs>
      </a:gsLst>
      <a:lin ang="5400000" scaled="0"/>
    </a:gradFill>
    <a:ln w="6350" cap="flat" cmpd="sng" algn="ctr">
      <a:solidFill>
        <a:schemeClr val="accent3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s-MX" sz="12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Avance en el cumplimiento de metas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QRO!$A$9</c:f>
              <c:strCache>
                <c:ptCount val="1"/>
                <c:pt idx="0">
                  <c:v>Meta anual</c:v>
                </c:pt>
              </c:strCache>
            </c:strRef>
          </c:tx>
          <c:spPr>
            <a:solidFill>
              <a:srgbClr val="92D05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2.5462668816039986E-17"/>
                  <c:y val="1.38348484035592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>
                    <a:latin typeface="Cambria" panose="02040503050406030204" pitchFamily="18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(QRO!$A$11,QRO!$A$13)</c:f>
              <c:strCache>
                <c:ptCount val="2"/>
                <c:pt idx="0">
                  <c:v>Alfabetizados </c:v>
                </c:pt>
                <c:pt idx="1">
                  <c:v>Registrados</c:v>
                </c:pt>
              </c:strCache>
            </c:strRef>
          </c:cat>
          <c:val>
            <c:numRef>
              <c:f>QRO!$C$11:$C$12</c:f>
              <c:numCache>
                <c:formatCode>#,##0</c:formatCode>
                <c:ptCount val="2"/>
                <c:pt idx="0">
                  <c:v>240</c:v>
                </c:pt>
                <c:pt idx="1">
                  <c:v>1595</c:v>
                </c:pt>
              </c:numCache>
            </c:numRef>
          </c:val>
        </c:ser>
        <c:ser>
          <c:idx val="1"/>
          <c:order val="1"/>
          <c:tx>
            <c:v>Logro al periodo</c:v>
          </c:tx>
          <c:spPr>
            <a:solidFill>
              <a:schemeClr val="accent4">
                <a:lumMod val="60000"/>
                <a:lumOff val="40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1.1111111111111112E-2"/>
                  <c:y val="3.45871210088981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4818939397344788E-3"/>
                  <c:y val="1.75375704471776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>
                    <a:latin typeface="Cambria" panose="02040503050406030204" pitchFamily="18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(QRO!$A$11,QRO!$A$13)</c:f>
              <c:strCache>
                <c:ptCount val="2"/>
                <c:pt idx="0">
                  <c:v>Alfabetizados </c:v>
                </c:pt>
                <c:pt idx="1">
                  <c:v>Registrados</c:v>
                </c:pt>
              </c:strCache>
            </c:strRef>
          </c:cat>
          <c:val>
            <c:numRef>
              <c:f>(QRO!$AB$11,QRO!$AB$13)</c:f>
              <c:numCache>
                <c:formatCode>#,##0</c:formatCode>
                <c:ptCount val="2"/>
                <c:pt idx="0">
                  <c:v>50</c:v>
                </c:pt>
                <c:pt idx="1">
                  <c:v>607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369657344"/>
        <c:axId val="104525760"/>
      </c:barChart>
      <c:catAx>
        <c:axId val="3696573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="1">
                <a:latin typeface="Cambria" panose="02040503050406030204" pitchFamily="18" charset="0"/>
              </a:defRPr>
            </a:pPr>
            <a:endParaRPr lang="es-MX"/>
          </a:p>
        </c:txPr>
        <c:crossAx val="104525760"/>
        <c:crosses val="autoZero"/>
        <c:auto val="1"/>
        <c:lblAlgn val="ctr"/>
        <c:lblOffset val="100"/>
        <c:noMultiLvlLbl val="0"/>
      </c:catAx>
      <c:valAx>
        <c:axId val="104525760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/>
          <a:lstStyle/>
          <a:p>
            <a:pPr>
              <a:defRPr sz="900">
                <a:latin typeface="Cambria" panose="02040503050406030204" pitchFamily="18" charset="0"/>
              </a:defRPr>
            </a:pPr>
            <a:endParaRPr lang="es-MX"/>
          </a:p>
        </c:txPr>
        <c:crossAx val="369657344"/>
        <c:crosses val="autoZero"/>
        <c:crossBetween val="between"/>
      </c:valAx>
      <c:spPr>
        <a:solidFill>
          <a:schemeClr val="bg1"/>
        </a:solidFill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b="1" i="1">
              <a:latin typeface="Cambria" panose="02040503050406030204" pitchFamily="18" charset="0"/>
            </a:defRPr>
          </a:pPr>
          <a:endParaRPr lang="es-MX"/>
        </a:p>
      </c:txPr>
    </c:legend>
    <c:plotVisOnly val="1"/>
    <c:dispBlanksAs val="gap"/>
    <c:showDLblsOverMax val="0"/>
  </c:chart>
  <c:spPr>
    <a:gradFill rotWithShape="1">
      <a:gsLst>
        <a:gs pos="0">
          <a:schemeClr val="accent3">
            <a:lumMod val="110000"/>
            <a:satMod val="105000"/>
            <a:tint val="67000"/>
          </a:schemeClr>
        </a:gs>
        <a:gs pos="50000">
          <a:schemeClr val="accent3">
            <a:lumMod val="105000"/>
            <a:satMod val="103000"/>
            <a:tint val="73000"/>
          </a:schemeClr>
        </a:gs>
        <a:gs pos="100000">
          <a:schemeClr val="accent3">
            <a:lumMod val="105000"/>
            <a:satMod val="109000"/>
            <a:tint val="81000"/>
          </a:schemeClr>
        </a:gs>
      </a:gsLst>
      <a:lin ang="5400000" scaled="0"/>
    </a:gradFill>
    <a:ln w="6350" cap="flat" cmpd="sng" algn="ctr">
      <a:solidFill>
        <a:schemeClr val="accent3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s-MX" sz="12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Avance en el cumplimiento de metas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QROO!$A$9</c:f>
              <c:strCache>
                <c:ptCount val="1"/>
                <c:pt idx="0">
                  <c:v>Meta anual</c:v>
                </c:pt>
              </c:strCache>
            </c:strRef>
          </c:tx>
          <c:spPr>
            <a:solidFill>
              <a:srgbClr val="92D05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2.5462668816039986E-17"/>
                  <c:y val="1.38348484035592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>
                    <a:latin typeface="Cambria" panose="02040503050406030204" pitchFamily="18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(QROO!$A$11,QROO!$A$13)</c:f>
              <c:strCache>
                <c:ptCount val="2"/>
                <c:pt idx="0">
                  <c:v>Alfabetizados </c:v>
                </c:pt>
                <c:pt idx="1">
                  <c:v>Registrados</c:v>
                </c:pt>
              </c:strCache>
            </c:strRef>
          </c:cat>
          <c:val>
            <c:numRef>
              <c:f>QROO!$C$11:$C$12</c:f>
              <c:numCache>
                <c:formatCode>#,##0</c:formatCode>
                <c:ptCount val="2"/>
                <c:pt idx="0">
                  <c:v>111</c:v>
                </c:pt>
                <c:pt idx="1">
                  <c:v>3171</c:v>
                </c:pt>
              </c:numCache>
            </c:numRef>
          </c:val>
        </c:ser>
        <c:ser>
          <c:idx val="1"/>
          <c:order val="1"/>
          <c:tx>
            <c:v>Logro al periodo</c:v>
          </c:tx>
          <c:spPr>
            <a:solidFill>
              <a:schemeClr val="accent4">
                <a:lumMod val="60000"/>
                <a:lumOff val="40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3.78117978203351E-3"/>
                  <c:y val="1.3980895924047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4818939397344788E-3"/>
                  <c:y val="1.75375704471776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>
                    <a:latin typeface="Cambria" panose="02040503050406030204" pitchFamily="18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(QROO!$A$11,QROO!$A$13)</c:f>
              <c:strCache>
                <c:ptCount val="2"/>
                <c:pt idx="0">
                  <c:v>Alfabetizados </c:v>
                </c:pt>
                <c:pt idx="1">
                  <c:v>Registrados</c:v>
                </c:pt>
              </c:strCache>
            </c:strRef>
          </c:cat>
          <c:val>
            <c:numRef>
              <c:f>(QROO!$AB$11,QROO!$AB$13)</c:f>
              <c:numCache>
                <c:formatCode>#,##0</c:formatCode>
                <c:ptCount val="2"/>
                <c:pt idx="0">
                  <c:v>85</c:v>
                </c:pt>
                <c:pt idx="1">
                  <c:v>470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369827840"/>
        <c:axId val="104529216"/>
      </c:barChart>
      <c:catAx>
        <c:axId val="3698278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="1">
                <a:latin typeface="Cambria" panose="02040503050406030204" pitchFamily="18" charset="0"/>
              </a:defRPr>
            </a:pPr>
            <a:endParaRPr lang="es-MX"/>
          </a:p>
        </c:txPr>
        <c:crossAx val="104529216"/>
        <c:crosses val="autoZero"/>
        <c:auto val="1"/>
        <c:lblAlgn val="ctr"/>
        <c:lblOffset val="100"/>
        <c:noMultiLvlLbl val="0"/>
      </c:catAx>
      <c:valAx>
        <c:axId val="104529216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/>
          <a:lstStyle/>
          <a:p>
            <a:pPr>
              <a:defRPr sz="900">
                <a:latin typeface="Cambria" panose="02040503050406030204" pitchFamily="18" charset="0"/>
              </a:defRPr>
            </a:pPr>
            <a:endParaRPr lang="es-MX"/>
          </a:p>
        </c:txPr>
        <c:crossAx val="369827840"/>
        <c:crosses val="autoZero"/>
        <c:crossBetween val="between"/>
      </c:valAx>
      <c:spPr>
        <a:solidFill>
          <a:schemeClr val="bg1"/>
        </a:solidFill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b="1" i="1">
              <a:latin typeface="Cambria" panose="02040503050406030204" pitchFamily="18" charset="0"/>
            </a:defRPr>
          </a:pPr>
          <a:endParaRPr lang="es-MX"/>
        </a:p>
      </c:txPr>
    </c:legend>
    <c:plotVisOnly val="1"/>
    <c:dispBlanksAs val="gap"/>
    <c:showDLblsOverMax val="0"/>
  </c:chart>
  <c:spPr>
    <a:gradFill rotWithShape="1">
      <a:gsLst>
        <a:gs pos="0">
          <a:schemeClr val="accent3">
            <a:lumMod val="110000"/>
            <a:satMod val="105000"/>
            <a:tint val="67000"/>
          </a:schemeClr>
        </a:gs>
        <a:gs pos="50000">
          <a:schemeClr val="accent3">
            <a:lumMod val="105000"/>
            <a:satMod val="103000"/>
            <a:tint val="73000"/>
          </a:schemeClr>
        </a:gs>
        <a:gs pos="100000">
          <a:schemeClr val="accent3">
            <a:lumMod val="105000"/>
            <a:satMod val="109000"/>
            <a:tint val="81000"/>
          </a:schemeClr>
        </a:gs>
      </a:gsLst>
      <a:lin ang="5400000" scaled="0"/>
    </a:gradFill>
    <a:ln w="6350" cap="flat" cmpd="sng" algn="ctr">
      <a:solidFill>
        <a:schemeClr val="accent3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s-MX" sz="12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Avance en el cumplimiento de metas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SLP!$A$9</c:f>
              <c:strCache>
                <c:ptCount val="1"/>
                <c:pt idx="0">
                  <c:v>Meta anual</c:v>
                </c:pt>
              </c:strCache>
            </c:strRef>
          </c:tx>
          <c:spPr>
            <a:solidFill>
              <a:srgbClr val="92D05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2.5462668816039986E-17"/>
                  <c:y val="1.38348484035592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>
                    <a:latin typeface="Cambria" panose="02040503050406030204" pitchFamily="18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(SLP!$A$11,SLP!$A$13)</c:f>
              <c:strCache>
                <c:ptCount val="2"/>
                <c:pt idx="0">
                  <c:v>Alfabetizados </c:v>
                </c:pt>
                <c:pt idx="1">
                  <c:v>Registrados*</c:v>
                </c:pt>
              </c:strCache>
            </c:strRef>
          </c:cat>
          <c:val>
            <c:numRef>
              <c:f>SLP!$C$11:$C$12</c:f>
              <c:numCache>
                <c:formatCode>#,##0</c:formatCode>
                <c:ptCount val="2"/>
                <c:pt idx="0">
                  <c:v>615</c:v>
                </c:pt>
                <c:pt idx="1">
                  <c:v>7742</c:v>
                </c:pt>
              </c:numCache>
            </c:numRef>
          </c:val>
        </c:ser>
        <c:ser>
          <c:idx val="1"/>
          <c:order val="1"/>
          <c:tx>
            <c:v>Logro al periodo</c:v>
          </c:tx>
          <c:spPr>
            <a:solidFill>
              <a:schemeClr val="accent4">
                <a:lumMod val="60000"/>
                <a:lumOff val="40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6.2632691618765921E-3"/>
                  <c:y val="1.04736580168239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>
                    <a:latin typeface="Cambria" panose="02040503050406030204" pitchFamily="18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(SLP!$A$11,SLP!$A$13)</c:f>
              <c:strCache>
                <c:ptCount val="2"/>
                <c:pt idx="0">
                  <c:v>Alfabetizados </c:v>
                </c:pt>
                <c:pt idx="1">
                  <c:v>Registrados*</c:v>
                </c:pt>
              </c:strCache>
            </c:strRef>
          </c:cat>
          <c:val>
            <c:numRef>
              <c:f>(SLP!$AB$11,SLP!$AB$13)</c:f>
              <c:numCache>
                <c:formatCode>#,##0</c:formatCode>
                <c:ptCount val="2"/>
                <c:pt idx="0">
                  <c:v>120</c:v>
                </c:pt>
                <c:pt idx="1">
                  <c:v>1788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370045440"/>
        <c:axId val="101387072"/>
      </c:barChart>
      <c:catAx>
        <c:axId val="3700454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="1">
                <a:latin typeface="Cambria" panose="02040503050406030204" pitchFamily="18" charset="0"/>
              </a:defRPr>
            </a:pPr>
            <a:endParaRPr lang="es-MX"/>
          </a:p>
        </c:txPr>
        <c:crossAx val="101387072"/>
        <c:crosses val="autoZero"/>
        <c:auto val="1"/>
        <c:lblAlgn val="ctr"/>
        <c:lblOffset val="100"/>
        <c:noMultiLvlLbl val="0"/>
      </c:catAx>
      <c:valAx>
        <c:axId val="101387072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/>
          <a:lstStyle/>
          <a:p>
            <a:pPr>
              <a:defRPr sz="900">
                <a:latin typeface="Cambria" panose="02040503050406030204" pitchFamily="18" charset="0"/>
              </a:defRPr>
            </a:pPr>
            <a:endParaRPr lang="es-MX"/>
          </a:p>
        </c:txPr>
        <c:crossAx val="370045440"/>
        <c:crosses val="autoZero"/>
        <c:crossBetween val="between"/>
      </c:valAx>
      <c:spPr>
        <a:solidFill>
          <a:schemeClr val="bg1"/>
        </a:solidFill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b="1" i="1">
              <a:latin typeface="Cambria" panose="02040503050406030204" pitchFamily="18" charset="0"/>
            </a:defRPr>
          </a:pPr>
          <a:endParaRPr lang="es-MX"/>
        </a:p>
      </c:txPr>
    </c:legend>
    <c:plotVisOnly val="1"/>
    <c:dispBlanksAs val="gap"/>
    <c:showDLblsOverMax val="0"/>
  </c:chart>
  <c:spPr>
    <a:gradFill rotWithShape="1">
      <a:gsLst>
        <a:gs pos="0">
          <a:schemeClr val="accent3">
            <a:lumMod val="110000"/>
            <a:satMod val="105000"/>
            <a:tint val="67000"/>
          </a:schemeClr>
        </a:gs>
        <a:gs pos="50000">
          <a:schemeClr val="accent3">
            <a:lumMod val="105000"/>
            <a:satMod val="103000"/>
            <a:tint val="73000"/>
          </a:schemeClr>
        </a:gs>
        <a:gs pos="100000">
          <a:schemeClr val="accent3">
            <a:lumMod val="105000"/>
            <a:satMod val="109000"/>
            <a:tint val="81000"/>
          </a:schemeClr>
        </a:gs>
      </a:gsLst>
      <a:lin ang="5400000" scaled="0"/>
    </a:gradFill>
    <a:ln w="6350" cap="flat" cmpd="sng" algn="ctr">
      <a:solidFill>
        <a:schemeClr val="accent3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s-MX" sz="12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Avance en el cumplimiento de metas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TAB!$A$9</c:f>
              <c:strCache>
                <c:ptCount val="1"/>
                <c:pt idx="0">
                  <c:v>Meta anual</c:v>
                </c:pt>
              </c:strCache>
            </c:strRef>
          </c:tx>
          <c:spPr>
            <a:solidFill>
              <a:srgbClr val="92D05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2.5462668816039986E-17"/>
                  <c:y val="1.38348484035592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>
                    <a:latin typeface="Cambria" panose="02040503050406030204" pitchFamily="18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(TAB!$A$11,TAB!$A$13)</c:f>
              <c:strCache>
                <c:ptCount val="2"/>
                <c:pt idx="0">
                  <c:v>Alfabetizados </c:v>
                </c:pt>
                <c:pt idx="1">
                  <c:v>Registrados</c:v>
                </c:pt>
              </c:strCache>
            </c:strRef>
          </c:cat>
          <c:val>
            <c:numRef>
              <c:f>TAB!$C$11:$C$12</c:f>
              <c:numCache>
                <c:formatCode>#,##0</c:formatCode>
                <c:ptCount val="2"/>
                <c:pt idx="0">
                  <c:v>178</c:v>
                </c:pt>
                <c:pt idx="1">
                  <c:v>760</c:v>
                </c:pt>
              </c:numCache>
            </c:numRef>
          </c:val>
        </c:ser>
        <c:ser>
          <c:idx val="1"/>
          <c:order val="1"/>
          <c:tx>
            <c:v>Logro al periodo</c:v>
          </c:tx>
          <c:spPr>
            <a:solidFill>
              <a:schemeClr val="accent4">
                <a:lumMod val="60000"/>
                <a:lumOff val="40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6.2632691618765921E-3"/>
                  <c:y val="1.04736580168239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>
                    <a:latin typeface="Cambria" panose="02040503050406030204" pitchFamily="18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(TAB!$A$11,TAB!$A$13)</c:f>
              <c:strCache>
                <c:ptCount val="2"/>
                <c:pt idx="0">
                  <c:v>Alfabetizados </c:v>
                </c:pt>
                <c:pt idx="1">
                  <c:v>Registrados</c:v>
                </c:pt>
              </c:strCache>
            </c:strRef>
          </c:cat>
          <c:val>
            <c:numRef>
              <c:f>(TAB!$AB$11,TAB!$AB$13)</c:f>
              <c:numCache>
                <c:formatCode>#,##0</c:formatCode>
                <c:ptCount val="2"/>
                <c:pt idx="0">
                  <c:v>0</c:v>
                </c:pt>
                <c:pt idx="1">
                  <c:v>361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370281984"/>
        <c:axId val="101390528"/>
      </c:barChart>
      <c:catAx>
        <c:axId val="3702819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="1">
                <a:latin typeface="Cambria" panose="02040503050406030204" pitchFamily="18" charset="0"/>
              </a:defRPr>
            </a:pPr>
            <a:endParaRPr lang="es-MX"/>
          </a:p>
        </c:txPr>
        <c:crossAx val="101390528"/>
        <c:crosses val="autoZero"/>
        <c:auto val="1"/>
        <c:lblAlgn val="ctr"/>
        <c:lblOffset val="100"/>
        <c:noMultiLvlLbl val="0"/>
      </c:catAx>
      <c:valAx>
        <c:axId val="101390528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/>
          <a:lstStyle/>
          <a:p>
            <a:pPr>
              <a:defRPr sz="900">
                <a:latin typeface="Cambria" panose="02040503050406030204" pitchFamily="18" charset="0"/>
              </a:defRPr>
            </a:pPr>
            <a:endParaRPr lang="es-MX"/>
          </a:p>
        </c:txPr>
        <c:crossAx val="370281984"/>
        <c:crosses val="autoZero"/>
        <c:crossBetween val="between"/>
      </c:valAx>
      <c:spPr>
        <a:solidFill>
          <a:schemeClr val="bg1"/>
        </a:solidFill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b="1" i="1">
              <a:latin typeface="Cambria" panose="02040503050406030204" pitchFamily="18" charset="0"/>
            </a:defRPr>
          </a:pPr>
          <a:endParaRPr lang="es-MX"/>
        </a:p>
      </c:txPr>
    </c:legend>
    <c:plotVisOnly val="1"/>
    <c:dispBlanksAs val="gap"/>
    <c:showDLblsOverMax val="0"/>
  </c:chart>
  <c:spPr>
    <a:gradFill rotWithShape="1">
      <a:gsLst>
        <a:gs pos="0">
          <a:schemeClr val="accent3">
            <a:lumMod val="110000"/>
            <a:satMod val="105000"/>
            <a:tint val="67000"/>
          </a:schemeClr>
        </a:gs>
        <a:gs pos="50000">
          <a:schemeClr val="accent3">
            <a:lumMod val="105000"/>
            <a:satMod val="103000"/>
            <a:tint val="73000"/>
          </a:schemeClr>
        </a:gs>
        <a:gs pos="100000">
          <a:schemeClr val="accent3">
            <a:lumMod val="105000"/>
            <a:satMod val="109000"/>
            <a:tint val="81000"/>
          </a:schemeClr>
        </a:gs>
      </a:gsLst>
      <a:lin ang="5400000" scaled="0"/>
    </a:gradFill>
    <a:ln w="6350" cap="flat" cmpd="sng" algn="ctr">
      <a:solidFill>
        <a:schemeClr val="accent3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s-MX" sz="12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Avance en el cumplimiento de metas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VER!$A$12</c:f>
              <c:strCache>
                <c:ptCount val="1"/>
                <c:pt idx="0">
                  <c:v>Meta anual</c:v>
                </c:pt>
              </c:strCache>
            </c:strRef>
          </c:tx>
          <c:spPr>
            <a:solidFill>
              <a:srgbClr val="92D05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2.5462668816039986E-17"/>
                  <c:y val="1.38348484035592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>
                    <a:latin typeface="Cambria" panose="02040503050406030204" pitchFamily="18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(VER!$A$14,VER!$A$16)</c:f>
              <c:strCache>
                <c:ptCount val="2"/>
                <c:pt idx="0">
                  <c:v>Alfabetizados </c:v>
                </c:pt>
                <c:pt idx="1">
                  <c:v>Registrados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(VER!$A$14,VER!$A$16)</c15:sqref>
                  </c15:fullRef>
                </c:ext>
              </c:extLst>
            </c:strRef>
          </c:cat>
          <c:val>
            <c:numRef>
              <c:f>VER!$C$14:$C$15</c:f>
              <c:numCache>
                <c:formatCode>#,##0</c:formatCode>
                <c:ptCount val="2"/>
                <c:pt idx="0">
                  <c:v>2156</c:v>
                </c:pt>
                <c:pt idx="1">
                  <c:v>16979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VER!$C$14:$C$16</c15:sqref>
                  </c15:fullRef>
                </c:ext>
              </c:extLst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VER!$C$16</c15:sqref>
                  <c15:dLbl>
                    <c:idx val="1"/>
                    <c:layout>
                      <c:manualLayout>
                        <c:x val="-1.4964531068461533E-7"/>
                        <c:y val="2.3102306228648558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</c:extLst>
                  </c15:dLbl>
                </c15:categoryFilterException>
              </c15:categoryFilterExceptions>
            </c:ext>
          </c:extLst>
        </c:ser>
        <c:ser>
          <c:idx val="1"/>
          <c:order val="1"/>
          <c:tx>
            <c:v>Logro al periodo</c:v>
          </c:tx>
          <c:spPr>
            <a:solidFill>
              <a:schemeClr val="accent4">
                <a:lumMod val="60000"/>
                <a:lumOff val="40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2.9180835583499987E-4"/>
                  <c:y val="7.30906034855983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9004954456946146E-3"/>
                  <c:y val="2.31023062286484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>
                    <a:latin typeface="Cambria" panose="02040503050406030204" pitchFamily="18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(VER!$A$14,VER!$A$16)</c:f>
              <c:strCache>
                <c:ptCount val="2"/>
                <c:pt idx="0">
                  <c:v>Alfabetizados </c:v>
                </c:pt>
                <c:pt idx="1">
                  <c:v>Registrados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(VER!$A$14,VER!$A$16)</c15:sqref>
                  </c15:fullRef>
                </c:ext>
              </c:extLst>
            </c:strRef>
          </c:cat>
          <c:val>
            <c:numRef>
              <c:f>(VER!$AB$14,VER!$AB$16)</c:f>
              <c:numCache>
                <c:formatCode>#,##0</c:formatCode>
                <c:ptCount val="2"/>
                <c:pt idx="0">
                  <c:v>606</c:v>
                </c:pt>
                <c:pt idx="1">
                  <c:v>9105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(VER!$AB$14,VER!$AB$16)</c15:sqref>
                  </c15:fullRef>
                </c:ext>
              </c:extLst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370524672"/>
        <c:axId val="72894144"/>
      </c:barChart>
      <c:catAx>
        <c:axId val="3705246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="1">
                <a:latin typeface="Cambria" panose="02040503050406030204" pitchFamily="18" charset="0"/>
              </a:defRPr>
            </a:pPr>
            <a:endParaRPr lang="es-MX"/>
          </a:p>
        </c:txPr>
        <c:crossAx val="72894144"/>
        <c:crosses val="autoZero"/>
        <c:auto val="1"/>
        <c:lblAlgn val="ctr"/>
        <c:lblOffset val="100"/>
        <c:noMultiLvlLbl val="0"/>
      </c:catAx>
      <c:valAx>
        <c:axId val="72894144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/>
          <a:lstStyle/>
          <a:p>
            <a:pPr>
              <a:defRPr sz="900">
                <a:latin typeface="Cambria" panose="02040503050406030204" pitchFamily="18" charset="0"/>
              </a:defRPr>
            </a:pPr>
            <a:endParaRPr lang="es-MX"/>
          </a:p>
        </c:txPr>
        <c:crossAx val="370524672"/>
        <c:crosses val="autoZero"/>
        <c:crossBetween val="between"/>
      </c:valAx>
      <c:spPr>
        <a:solidFill>
          <a:schemeClr val="bg1"/>
        </a:solidFill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b="1" i="1">
              <a:latin typeface="Cambria" panose="02040503050406030204" pitchFamily="18" charset="0"/>
            </a:defRPr>
          </a:pPr>
          <a:endParaRPr lang="es-MX"/>
        </a:p>
      </c:txPr>
    </c:legend>
    <c:plotVisOnly val="1"/>
    <c:dispBlanksAs val="gap"/>
    <c:showDLblsOverMax val="0"/>
  </c:chart>
  <c:spPr>
    <a:gradFill rotWithShape="1">
      <a:gsLst>
        <a:gs pos="0">
          <a:schemeClr val="accent3">
            <a:lumMod val="110000"/>
            <a:satMod val="105000"/>
            <a:tint val="67000"/>
          </a:schemeClr>
        </a:gs>
        <a:gs pos="50000">
          <a:schemeClr val="accent3">
            <a:lumMod val="105000"/>
            <a:satMod val="103000"/>
            <a:tint val="73000"/>
          </a:schemeClr>
        </a:gs>
        <a:gs pos="100000">
          <a:schemeClr val="accent3">
            <a:lumMod val="105000"/>
            <a:satMod val="109000"/>
            <a:tint val="81000"/>
          </a:schemeClr>
        </a:gs>
      </a:gsLst>
      <a:lin ang="5400000" scaled="0"/>
    </a:gradFill>
    <a:ln w="6350" cap="flat" cmpd="sng" algn="ctr">
      <a:solidFill>
        <a:schemeClr val="accent3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s-MX" sz="12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Avance en el cumplimiento de metas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YUC!$A$9</c:f>
              <c:strCache>
                <c:ptCount val="1"/>
                <c:pt idx="0">
                  <c:v>Meta anual</c:v>
                </c:pt>
              </c:strCache>
            </c:strRef>
          </c:tx>
          <c:spPr>
            <a:solidFill>
              <a:srgbClr val="92D05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2.5462668816039986E-17"/>
                  <c:y val="1.38348484035592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>
                    <a:latin typeface="Cambria" panose="02040503050406030204" pitchFamily="18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(YUC!$A$11,YUC!$A$13)</c:f>
              <c:strCache>
                <c:ptCount val="2"/>
                <c:pt idx="0">
                  <c:v>Alfabetizados </c:v>
                </c:pt>
                <c:pt idx="1">
                  <c:v>Registrados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(YUC!$A$11,YUC!$A$13)</c15:sqref>
                  </c15:fullRef>
                </c:ext>
              </c:extLst>
            </c:strRef>
          </c:cat>
          <c:val>
            <c:numRef>
              <c:f>YUC!$C$11:$C$12</c:f>
              <c:numCache>
                <c:formatCode>#,##0</c:formatCode>
                <c:ptCount val="2"/>
                <c:pt idx="0">
                  <c:v>157</c:v>
                </c:pt>
                <c:pt idx="1">
                  <c:v>15856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YUC!$C$11:$C$13</c15:sqref>
                  </c15:fullRef>
                </c:ext>
              </c:extLst>
            </c:numRef>
          </c:val>
        </c:ser>
        <c:ser>
          <c:idx val="1"/>
          <c:order val="1"/>
          <c:tx>
            <c:v>Logro al periodo</c:v>
          </c:tx>
          <c:spPr>
            <a:solidFill>
              <a:schemeClr val="accent4">
                <a:lumMod val="60000"/>
                <a:lumOff val="40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6.1645530991125139E-3"/>
                  <c:y val="1.69560426742705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>
                    <a:latin typeface="Cambria" panose="02040503050406030204" pitchFamily="18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(YUC!$A$11,YUC!$A$13)</c:f>
              <c:strCache>
                <c:ptCount val="2"/>
                <c:pt idx="0">
                  <c:v>Alfabetizados </c:v>
                </c:pt>
                <c:pt idx="1">
                  <c:v>Registrados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(YUC!$A$11,YUC!$A$13)</c15:sqref>
                  </c15:fullRef>
                </c:ext>
              </c:extLst>
            </c:strRef>
          </c:cat>
          <c:val>
            <c:numRef>
              <c:f>(YUC!$AB$11,YUC!$AB$13)</c:f>
              <c:numCache>
                <c:formatCode>#,##0</c:formatCode>
                <c:ptCount val="2"/>
                <c:pt idx="0">
                  <c:v>159</c:v>
                </c:pt>
                <c:pt idx="1">
                  <c:v>679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(YUC!$AB$11,YUC!$AB$13)</c15:sqref>
                  </c15:fullRef>
                </c:ext>
              </c:extLst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381966848"/>
        <c:axId val="72897600"/>
      </c:barChart>
      <c:catAx>
        <c:axId val="381966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>
                <a:latin typeface="Cambria" panose="02040503050406030204" pitchFamily="18" charset="0"/>
              </a:defRPr>
            </a:pPr>
            <a:endParaRPr lang="es-MX"/>
          </a:p>
        </c:txPr>
        <c:crossAx val="72897600"/>
        <c:crosses val="autoZero"/>
        <c:auto val="1"/>
        <c:lblAlgn val="ctr"/>
        <c:lblOffset val="100"/>
        <c:noMultiLvlLbl val="0"/>
      </c:catAx>
      <c:valAx>
        <c:axId val="72897600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/>
          <a:lstStyle/>
          <a:p>
            <a:pPr>
              <a:defRPr sz="900">
                <a:latin typeface="Cambria" panose="02040503050406030204" pitchFamily="18" charset="0"/>
              </a:defRPr>
            </a:pPr>
            <a:endParaRPr lang="es-MX"/>
          </a:p>
        </c:txPr>
        <c:crossAx val="381966848"/>
        <c:crosses val="autoZero"/>
        <c:crossBetween val="between"/>
      </c:valAx>
      <c:spPr>
        <a:solidFill>
          <a:schemeClr val="bg1"/>
        </a:solidFill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b="1" i="1">
              <a:latin typeface="Cambria" panose="02040503050406030204" pitchFamily="18" charset="0"/>
            </a:defRPr>
          </a:pPr>
          <a:endParaRPr lang="es-MX"/>
        </a:p>
      </c:txPr>
    </c:legend>
    <c:plotVisOnly val="1"/>
    <c:dispBlanksAs val="gap"/>
    <c:showDLblsOverMax val="0"/>
  </c:chart>
  <c:spPr>
    <a:gradFill rotWithShape="1">
      <a:gsLst>
        <a:gs pos="0">
          <a:schemeClr val="accent3">
            <a:lumMod val="110000"/>
            <a:satMod val="105000"/>
            <a:tint val="67000"/>
          </a:schemeClr>
        </a:gs>
        <a:gs pos="50000">
          <a:schemeClr val="accent3">
            <a:lumMod val="105000"/>
            <a:satMod val="103000"/>
            <a:tint val="73000"/>
          </a:schemeClr>
        </a:gs>
        <a:gs pos="100000">
          <a:schemeClr val="accent3">
            <a:lumMod val="105000"/>
            <a:satMod val="109000"/>
            <a:tint val="81000"/>
          </a:schemeClr>
        </a:gs>
      </a:gsLst>
      <a:lin ang="5400000" scaled="0"/>
    </a:gradFill>
    <a:ln w="6350" cap="flat" cmpd="sng" algn="ctr">
      <a:solidFill>
        <a:schemeClr val="accent3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s-MX" sz="12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Avance en el cumplimiento de metas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CAMP!$A$9</c:f>
              <c:strCache>
                <c:ptCount val="1"/>
                <c:pt idx="0">
                  <c:v>Meta anual</c:v>
                </c:pt>
              </c:strCache>
            </c:strRef>
          </c:tx>
          <c:spPr>
            <a:solidFill>
              <a:srgbClr val="92D05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2.5462668816039986E-17"/>
                  <c:y val="1.38348484035592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>
                    <a:latin typeface="Cambria" panose="02040503050406030204" pitchFamily="18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(CAMP!$A$11,CAMP!$A$13)</c:f>
              <c:strCache>
                <c:ptCount val="2"/>
                <c:pt idx="0">
                  <c:v>Alfabetizados </c:v>
                </c:pt>
                <c:pt idx="1">
                  <c:v>Registrados</c:v>
                </c:pt>
              </c:strCache>
            </c:strRef>
          </c:cat>
          <c:val>
            <c:numRef>
              <c:f>CAMP!$B$11:$B$12</c:f>
              <c:numCache>
                <c:formatCode>#,##0</c:formatCode>
                <c:ptCount val="2"/>
                <c:pt idx="0">
                  <c:v>78</c:v>
                </c:pt>
                <c:pt idx="1">
                  <c:v>2444</c:v>
                </c:pt>
              </c:numCache>
            </c:numRef>
          </c:val>
        </c:ser>
        <c:ser>
          <c:idx val="1"/>
          <c:order val="1"/>
          <c:tx>
            <c:v>Logro al periodo</c:v>
          </c:tx>
          <c:spPr>
            <a:solidFill>
              <a:schemeClr val="accent4">
                <a:lumMod val="60000"/>
                <a:lumOff val="40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1.1111111111111112E-2"/>
                  <c:y val="3.45871210088981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>
                    <a:latin typeface="Cambria" panose="02040503050406030204" pitchFamily="18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(CAMP!$A$11,CAMP!$A$13)</c:f>
              <c:strCache>
                <c:ptCount val="2"/>
                <c:pt idx="0">
                  <c:v>Alfabetizados </c:v>
                </c:pt>
                <c:pt idx="1">
                  <c:v>Registrados</c:v>
                </c:pt>
              </c:strCache>
            </c:strRef>
          </c:cat>
          <c:val>
            <c:numRef>
              <c:f>(CAMP!$AA$11,CAMP!$AA$13)</c:f>
              <c:numCache>
                <c:formatCode>#,##0</c:formatCode>
                <c:ptCount val="2"/>
                <c:pt idx="0">
                  <c:v>37</c:v>
                </c:pt>
                <c:pt idx="1">
                  <c:v>214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98495488"/>
        <c:axId val="101446720"/>
      </c:barChart>
      <c:catAx>
        <c:axId val="984954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="1">
                <a:latin typeface="Cambria" panose="02040503050406030204" pitchFamily="18" charset="0"/>
              </a:defRPr>
            </a:pPr>
            <a:endParaRPr lang="es-MX"/>
          </a:p>
        </c:txPr>
        <c:crossAx val="101446720"/>
        <c:crosses val="autoZero"/>
        <c:auto val="1"/>
        <c:lblAlgn val="ctr"/>
        <c:lblOffset val="100"/>
        <c:noMultiLvlLbl val="0"/>
      </c:catAx>
      <c:valAx>
        <c:axId val="101446720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/>
          <a:lstStyle/>
          <a:p>
            <a:pPr>
              <a:defRPr sz="900">
                <a:latin typeface="Cambria" panose="02040503050406030204" pitchFamily="18" charset="0"/>
              </a:defRPr>
            </a:pPr>
            <a:endParaRPr lang="es-MX"/>
          </a:p>
        </c:txPr>
        <c:crossAx val="98495488"/>
        <c:crosses val="autoZero"/>
        <c:crossBetween val="between"/>
      </c:valAx>
      <c:spPr>
        <a:solidFill>
          <a:schemeClr val="bg1"/>
        </a:solidFill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b="1" i="1">
              <a:latin typeface="Cambria" panose="02040503050406030204" pitchFamily="18" charset="0"/>
            </a:defRPr>
          </a:pPr>
          <a:endParaRPr lang="es-MX"/>
        </a:p>
      </c:txPr>
    </c:legend>
    <c:plotVisOnly val="1"/>
    <c:dispBlanksAs val="gap"/>
    <c:showDLblsOverMax val="0"/>
  </c:chart>
  <c:spPr>
    <a:gradFill rotWithShape="1">
      <a:gsLst>
        <a:gs pos="0">
          <a:schemeClr val="accent3">
            <a:lumMod val="110000"/>
            <a:satMod val="105000"/>
            <a:tint val="67000"/>
          </a:schemeClr>
        </a:gs>
        <a:gs pos="50000">
          <a:schemeClr val="accent3">
            <a:lumMod val="105000"/>
            <a:satMod val="103000"/>
            <a:tint val="73000"/>
          </a:schemeClr>
        </a:gs>
        <a:gs pos="100000">
          <a:schemeClr val="accent3">
            <a:lumMod val="105000"/>
            <a:satMod val="109000"/>
            <a:tint val="81000"/>
          </a:schemeClr>
        </a:gs>
      </a:gsLst>
      <a:lin ang="5400000" scaled="0"/>
    </a:gradFill>
    <a:ln w="6350" cap="flat" cmpd="sng" algn="ctr">
      <a:solidFill>
        <a:schemeClr val="accent3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s-MX" sz="12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Avance en el cumplimiento de metas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CHIS!$A$9</c:f>
              <c:strCache>
                <c:ptCount val="1"/>
                <c:pt idx="0">
                  <c:v>Meta anual</c:v>
                </c:pt>
              </c:strCache>
            </c:strRef>
          </c:tx>
          <c:spPr>
            <a:solidFill>
              <a:srgbClr val="92D05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2.5462668816039986E-17"/>
                  <c:y val="1.38348484035592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>
                    <a:latin typeface="Cambria" panose="02040503050406030204" pitchFamily="18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(CHIS!$A$11,CHIS!$A$13)</c:f>
              <c:strCache>
                <c:ptCount val="2"/>
                <c:pt idx="0">
                  <c:v>Alfabetizados </c:v>
                </c:pt>
                <c:pt idx="1">
                  <c:v>Registrados</c:v>
                </c:pt>
              </c:strCache>
            </c:strRef>
          </c:cat>
          <c:val>
            <c:numRef>
              <c:f>CHIS!$C$11:$C$12</c:f>
              <c:numCache>
                <c:formatCode>#,##0</c:formatCode>
                <c:ptCount val="2"/>
                <c:pt idx="0">
                  <c:v>9012</c:v>
                </c:pt>
                <c:pt idx="1">
                  <c:v>38446</c:v>
                </c:pt>
              </c:numCache>
            </c:numRef>
          </c:val>
        </c:ser>
        <c:ser>
          <c:idx val="1"/>
          <c:order val="1"/>
          <c:tx>
            <c:v>Logro al periodo</c:v>
          </c:tx>
          <c:spPr>
            <a:solidFill>
              <a:schemeClr val="accent4">
                <a:lumMod val="60000"/>
                <a:lumOff val="40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1.1111111111111112E-2"/>
                  <c:y val="3.45871210088981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>
                    <a:latin typeface="Cambria" panose="02040503050406030204" pitchFamily="18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(CHIS!$A$11,CHIS!$A$13)</c:f>
              <c:strCache>
                <c:ptCount val="2"/>
                <c:pt idx="0">
                  <c:v>Alfabetizados </c:v>
                </c:pt>
                <c:pt idx="1">
                  <c:v>Registrados</c:v>
                </c:pt>
              </c:strCache>
            </c:strRef>
          </c:cat>
          <c:val>
            <c:numRef>
              <c:f>(CHIS!$AB$11,CHIS!$AB$13)</c:f>
              <c:numCache>
                <c:formatCode>#,##0</c:formatCode>
                <c:ptCount val="2"/>
                <c:pt idx="0">
                  <c:v>5874</c:v>
                </c:pt>
                <c:pt idx="1">
                  <c:v>28679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06209792"/>
        <c:axId val="111047744"/>
      </c:barChart>
      <c:catAx>
        <c:axId val="106209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="1">
                <a:latin typeface="Cambria" panose="02040503050406030204" pitchFamily="18" charset="0"/>
              </a:defRPr>
            </a:pPr>
            <a:endParaRPr lang="es-MX"/>
          </a:p>
        </c:txPr>
        <c:crossAx val="111047744"/>
        <c:crosses val="autoZero"/>
        <c:auto val="1"/>
        <c:lblAlgn val="ctr"/>
        <c:lblOffset val="100"/>
        <c:noMultiLvlLbl val="0"/>
      </c:catAx>
      <c:valAx>
        <c:axId val="111047744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/>
          <a:lstStyle/>
          <a:p>
            <a:pPr>
              <a:defRPr sz="900">
                <a:latin typeface="Cambria" panose="02040503050406030204" pitchFamily="18" charset="0"/>
              </a:defRPr>
            </a:pPr>
            <a:endParaRPr lang="es-MX"/>
          </a:p>
        </c:txPr>
        <c:crossAx val="106209792"/>
        <c:crosses val="autoZero"/>
        <c:crossBetween val="between"/>
      </c:valAx>
      <c:spPr>
        <a:solidFill>
          <a:schemeClr val="bg1"/>
        </a:solidFill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b="1" i="1">
              <a:latin typeface="Cambria" panose="02040503050406030204" pitchFamily="18" charset="0"/>
            </a:defRPr>
          </a:pPr>
          <a:endParaRPr lang="es-MX"/>
        </a:p>
      </c:txPr>
    </c:legend>
    <c:plotVisOnly val="1"/>
    <c:dispBlanksAs val="gap"/>
    <c:showDLblsOverMax val="0"/>
  </c:chart>
  <c:spPr>
    <a:gradFill rotWithShape="1">
      <a:gsLst>
        <a:gs pos="0">
          <a:schemeClr val="accent3">
            <a:lumMod val="110000"/>
            <a:satMod val="105000"/>
            <a:tint val="67000"/>
          </a:schemeClr>
        </a:gs>
        <a:gs pos="50000">
          <a:schemeClr val="accent3">
            <a:lumMod val="105000"/>
            <a:satMod val="103000"/>
            <a:tint val="73000"/>
          </a:schemeClr>
        </a:gs>
        <a:gs pos="100000">
          <a:schemeClr val="accent3">
            <a:lumMod val="105000"/>
            <a:satMod val="109000"/>
            <a:tint val="81000"/>
          </a:schemeClr>
        </a:gs>
      </a:gsLst>
      <a:lin ang="5400000" scaled="0"/>
    </a:gradFill>
    <a:ln w="6350" cap="flat" cmpd="sng" algn="ctr">
      <a:solidFill>
        <a:schemeClr val="accent3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s-MX" sz="12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Avance en el cumplimiento de metas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CHIH!$A$9</c:f>
              <c:strCache>
                <c:ptCount val="1"/>
                <c:pt idx="0">
                  <c:v>Meta anual</c:v>
                </c:pt>
              </c:strCache>
            </c:strRef>
          </c:tx>
          <c:spPr>
            <a:solidFill>
              <a:srgbClr val="92D05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2.5462668816039986E-17"/>
                  <c:y val="1.38348484035592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>
                    <a:latin typeface="Cambria" panose="02040503050406030204" pitchFamily="18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(CHIH!$A$11,CHIH!$A$13)</c:f>
              <c:strCache>
                <c:ptCount val="2"/>
                <c:pt idx="0">
                  <c:v>Alfabetizados </c:v>
                </c:pt>
                <c:pt idx="1">
                  <c:v>Registrados</c:v>
                </c:pt>
              </c:strCache>
            </c:strRef>
          </c:cat>
          <c:val>
            <c:numRef>
              <c:f>CHIH!$B$11:$B$12</c:f>
              <c:numCache>
                <c:formatCode>#,##0</c:formatCode>
                <c:ptCount val="2"/>
                <c:pt idx="0">
                  <c:v>404</c:v>
                </c:pt>
                <c:pt idx="1">
                  <c:v>4493</c:v>
                </c:pt>
              </c:numCache>
            </c:numRef>
          </c:val>
        </c:ser>
        <c:ser>
          <c:idx val="1"/>
          <c:order val="1"/>
          <c:tx>
            <c:v>Logro al periodo</c:v>
          </c:tx>
          <c:spPr>
            <a:solidFill>
              <a:schemeClr val="accent4">
                <a:lumMod val="60000"/>
                <a:lumOff val="40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6.1645530991125139E-3"/>
                  <c:y val="1.69560426742705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>
                    <a:latin typeface="Cambria" panose="02040503050406030204" pitchFamily="18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(CHIH!$A$11,CHIH!$A$13)</c:f>
              <c:strCache>
                <c:ptCount val="2"/>
                <c:pt idx="0">
                  <c:v>Alfabetizados </c:v>
                </c:pt>
                <c:pt idx="1">
                  <c:v>Registrados</c:v>
                </c:pt>
              </c:strCache>
            </c:strRef>
          </c:cat>
          <c:val>
            <c:numRef>
              <c:f>(CHIH!$AA$11,CHIH!$AA$13)</c:f>
              <c:numCache>
                <c:formatCode>#,##0</c:formatCode>
                <c:ptCount val="2"/>
                <c:pt idx="0">
                  <c:v>381</c:v>
                </c:pt>
                <c:pt idx="1">
                  <c:v>1473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03202304"/>
        <c:axId val="233219776"/>
      </c:barChart>
      <c:catAx>
        <c:axId val="1032023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="1">
                <a:latin typeface="Cambria" panose="02040503050406030204" pitchFamily="18" charset="0"/>
              </a:defRPr>
            </a:pPr>
            <a:endParaRPr lang="es-MX"/>
          </a:p>
        </c:txPr>
        <c:crossAx val="233219776"/>
        <c:crosses val="autoZero"/>
        <c:auto val="1"/>
        <c:lblAlgn val="ctr"/>
        <c:lblOffset val="100"/>
        <c:noMultiLvlLbl val="0"/>
      </c:catAx>
      <c:valAx>
        <c:axId val="233219776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/>
          <a:lstStyle/>
          <a:p>
            <a:pPr>
              <a:defRPr sz="900">
                <a:latin typeface="Cambria" panose="02040503050406030204" pitchFamily="18" charset="0"/>
              </a:defRPr>
            </a:pPr>
            <a:endParaRPr lang="es-MX"/>
          </a:p>
        </c:txPr>
        <c:crossAx val="103202304"/>
        <c:crosses val="autoZero"/>
        <c:crossBetween val="between"/>
      </c:valAx>
      <c:spPr>
        <a:solidFill>
          <a:schemeClr val="bg1"/>
        </a:solidFill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b="1" i="1">
              <a:latin typeface="Cambria" panose="02040503050406030204" pitchFamily="18" charset="0"/>
            </a:defRPr>
          </a:pPr>
          <a:endParaRPr lang="es-MX"/>
        </a:p>
      </c:txPr>
    </c:legend>
    <c:plotVisOnly val="1"/>
    <c:dispBlanksAs val="gap"/>
    <c:showDLblsOverMax val="0"/>
  </c:chart>
  <c:spPr>
    <a:gradFill rotWithShape="1">
      <a:gsLst>
        <a:gs pos="0">
          <a:schemeClr val="accent3">
            <a:lumMod val="110000"/>
            <a:satMod val="105000"/>
            <a:tint val="67000"/>
          </a:schemeClr>
        </a:gs>
        <a:gs pos="50000">
          <a:schemeClr val="accent3">
            <a:lumMod val="105000"/>
            <a:satMod val="103000"/>
            <a:tint val="73000"/>
          </a:schemeClr>
        </a:gs>
        <a:gs pos="100000">
          <a:schemeClr val="accent3">
            <a:lumMod val="105000"/>
            <a:satMod val="109000"/>
            <a:tint val="81000"/>
          </a:schemeClr>
        </a:gs>
      </a:gsLst>
      <a:lin ang="5400000" scaled="0"/>
    </a:gradFill>
    <a:ln w="6350" cap="flat" cmpd="sng" algn="ctr">
      <a:solidFill>
        <a:schemeClr val="accent3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s-MX" sz="12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Avance en el cumplimiento de metas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DGO!$A$9</c:f>
              <c:strCache>
                <c:ptCount val="1"/>
                <c:pt idx="0">
                  <c:v>Meta anual </c:v>
                </c:pt>
              </c:strCache>
            </c:strRef>
          </c:tx>
          <c:spPr>
            <a:solidFill>
              <a:srgbClr val="92D05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2.5462668816039986E-17"/>
                  <c:y val="1.38348484035592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>
                    <a:latin typeface="Cambria" panose="02040503050406030204" pitchFamily="18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(DGO!$A$11,DGO!$A$13)</c:f>
              <c:strCache>
                <c:ptCount val="2"/>
                <c:pt idx="0">
                  <c:v>Alfabetizados </c:v>
                </c:pt>
                <c:pt idx="1">
                  <c:v>Registrados</c:v>
                </c:pt>
              </c:strCache>
            </c:strRef>
          </c:cat>
          <c:val>
            <c:numRef>
              <c:f>DGO!$B$11:$B$12</c:f>
              <c:numCache>
                <c:formatCode>#,##0</c:formatCode>
                <c:ptCount val="2"/>
                <c:pt idx="0">
                  <c:v>312</c:v>
                </c:pt>
                <c:pt idx="1">
                  <c:v>1274</c:v>
                </c:pt>
              </c:numCache>
            </c:numRef>
          </c:val>
        </c:ser>
        <c:ser>
          <c:idx val="1"/>
          <c:order val="1"/>
          <c:tx>
            <c:v>Logro al periodo</c:v>
          </c:tx>
          <c:spPr>
            <a:solidFill>
              <a:schemeClr val="accent4">
                <a:lumMod val="60000"/>
                <a:lumOff val="40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6.1645530991125139E-3"/>
                  <c:y val="1.69560426742705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>
                    <a:latin typeface="Cambria" panose="02040503050406030204" pitchFamily="18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(DGO!$A$11,DGO!$A$13)</c:f>
              <c:strCache>
                <c:ptCount val="2"/>
                <c:pt idx="0">
                  <c:v>Alfabetizados </c:v>
                </c:pt>
                <c:pt idx="1">
                  <c:v>Registrados</c:v>
                </c:pt>
              </c:strCache>
            </c:strRef>
          </c:cat>
          <c:val>
            <c:numRef>
              <c:f>(DGO!$AA$11,DGO!$AA$13)</c:f>
              <c:numCache>
                <c:formatCode>#,##0</c:formatCode>
                <c:ptCount val="2"/>
                <c:pt idx="0">
                  <c:v>85</c:v>
                </c:pt>
                <c:pt idx="1">
                  <c:v>1037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06212864"/>
        <c:axId val="233223808"/>
      </c:barChart>
      <c:catAx>
        <c:axId val="1062128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="1">
                <a:latin typeface="Cambria" panose="02040503050406030204" pitchFamily="18" charset="0"/>
              </a:defRPr>
            </a:pPr>
            <a:endParaRPr lang="es-MX"/>
          </a:p>
        </c:txPr>
        <c:crossAx val="233223808"/>
        <c:crosses val="autoZero"/>
        <c:auto val="1"/>
        <c:lblAlgn val="ctr"/>
        <c:lblOffset val="100"/>
        <c:noMultiLvlLbl val="0"/>
      </c:catAx>
      <c:valAx>
        <c:axId val="233223808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/>
          <a:lstStyle/>
          <a:p>
            <a:pPr>
              <a:defRPr sz="900">
                <a:latin typeface="Cambria" panose="02040503050406030204" pitchFamily="18" charset="0"/>
              </a:defRPr>
            </a:pPr>
            <a:endParaRPr lang="es-MX"/>
          </a:p>
        </c:txPr>
        <c:crossAx val="106212864"/>
        <c:crosses val="autoZero"/>
        <c:crossBetween val="between"/>
      </c:valAx>
      <c:spPr>
        <a:solidFill>
          <a:schemeClr val="bg1"/>
        </a:solidFill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b="1" i="1">
              <a:latin typeface="Cambria" panose="02040503050406030204" pitchFamily="18" charset="0"/>
            </a:defRPr>
          </a:pPr>
          <a:endParaRPr lang="es-MX"/>
        </a:p>
      </c:txPr>
    </c:legend>
    <c:plotVisOnly val="1"/>
    <c:dispBlanksAs val="gap"/>
    <c:showDLblsOverMax val="0"/>
  </c:chart>
  <c:spPr>
    <a:gradFill rotWithShape="1">
      <a:gsLst>
        <a:gs pos="0">
          <a:schemeClr val="accent3">
            <a:lumMod val="110000"/>
            <a:satMod val="105000"/>
            <a:tint val="67000"/>
          </a:schemeClr>
        </a:gs>
        <a:gs pos="50000">
          <a:schemeClr val="accent3">
            <a:lumMod val="105000"/>
            <a:satMod val="103000"/>
            <a:tint val="73000"/>
          </a:schemeClr>
        </a:gs>
        <a:gs pos="100000">
          <a:schemeClr val="accent3">
            <a:lumMod val="105000"/>
            <a:satMod val="109000"/>
            <a:tint val="81000"/>
          </a:schemeClr>
        </a:gs>
      </a:gsLst>
      <a:lin ang="5400000" scaled="0"/>
    </a:gradFill>
    <a:ln w="6350" cap="flat" cmpd="sng" algn="ctr">
      <a:solidFill>
        <a:schemeClr val="accent3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s-MX" sz="12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Avance en el cumplimiento de metas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GRO!$A$9</c:f>
              <c:strCache>
                <c:ptCount val="1"/>
                <c:pt idx="0">
                  <c:v>Meta anual</c:v>
                </c:pt>
              </c:strCache>
            </c:strRef>
          </c:tx>
          <c:spPr>
            <a:solidFill>
              <a:srgbClr val="92D05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2.5462668816039986E-17"/>
                  <c:y val="1.38348484035592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>
                    <a:latin typeface="Cambria" panose="02040503050406030204" pitchFamily="18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(GRO!$A$11,GRO!$A$13)</c:f>
              <c:strCache>
                <c:ptCount val="2"/>
                <c:pt idx="0">
                  <c:v>Alfabetizados </c:v>
                </c:pt>
                <c:pt idx="1">
                  <c:v>Registrados</c:v>
                </c:pt>
              </c:strCache>
            </c:strRef>
          </c:cat>
          <c:val>
            <c:numRef>
              <c:f>GRO!$C$11:$C$12</c:f>
              <c:numCache>
                <c:formatCode>#,##0</c:formatCode>
                <c:ptCount val="2"/>
                <c:pt idx="0">
                  <c:v>3722</c:v>
                </c:pt>
                <c:pt idx="1">
                  <c:v>15667</c:v>
                </c:pt>
              </c:numCache>
            </c:numRef>
          </c:val>
        </c:ser>
        <c:ser>
          <c:idx val="1"/>
          <c:order val="1"/>
          <c:tx>
            <c:v>Logro al periodo</c:v>
          </c:tx>
          <c:spPr>
            <a:solidFill>
              <a:schemeClr val="accent4">
                <a:lumMod val="60000"/>
                <a:lumOff val="40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1.1111111111111112E-2"/>
                  <c:y val="3.45871210088981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>
                    <a:latin typeface="Cambria" panose="02040503050406030204" pitchFamily="18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(GRO!$A$11,GRO!$A$13)</c:f>
              <c:strCache>
                <c:ptCount val="2"/>
                <c:pt idx="0">
                  <c:v>Alfabetizados </c:v>
                </c:pt>
                <c:pt idx="1">
                  <c:v>Registrados</c:v>
                </c:pt>
              </c:strCache>
            </c:strRef>
          </c:cat>
          <c:val>
            <c:numRef>
              <c:f>(GRO!$AB$11,GRO!$AB$13)</c:f>
              <c:numCache>
                <c:formatCode>#,##0</c:formatCode>
                <c:ptCount val="2"/>
                <c:pt idx="0">
                  <c:v>1705</c:v>
                </c:pt>
                <c:pt idx="1">
                  <c:v>15404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367097856"/>
        <c:axId val="317695104"/>
      </c:barChart>
      <c:catAx>
        <c:axId val="3670978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="1">
                <a:latin typeface="Cambria" panose="02040503050406030204" pitchFamily="18" charset="0"/>
              </a:defRPr>
            </a:pPr>
            <a:endParaRPr lang="es-MX"/>
          </a:p>
        </c:txPr>
        <c:crossAx val="317695104"/>
        <c:crosses val="autoZero"/>
        <c:auto val="1"/>
        <c:lblAlgn val="ctr"/>
        <c:lblOffset val="100"/>
        <c:noMultiLvlLbl val="0"/>
      </c:catAx>
      <c:valAx>
        <c:axId val="317695104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/>
          <a:lstStyle/>
          <a:p>
            <a:pPr>
              <a:defRPr sz="900">
                <a:latin typeface="Cambria" panose="02040503050406030204" pitchFamily="18" charset="0"/>
              </a:defRPr>
            </a:pPr>
            <a:endParaRPr lang="es-MX"/>
          </a:p>
        </c:txPr>
        <c:crossAx val="367097856"/>
        <c:crosses val="autoZero"/>
        <c:crossBetween val="between"/>
      </c:valAx>
      <c:spPr>
        <a:solidFill>
          <a:schemeClr val="bg1"/>
        </a:solidFill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b="1" i="1">
              <a:latin typeface="Cambria" panose="02040503050406030204" pitchFamily="18" charset="0"/>
            </a:defRPr>
          </a:pPr>
          <a:endParaRPr lang="es-MX"/>
        </a:p>
      </c:txPr>
    </c:legend>
    <c:plotVisOnly val="1"/>
    <c:dispBlanksAs val="gap"/>
    <c:showDLblsOverMax val="0"/>
  </c:chart>
  <c:spPr>
    <a:gradFill rotWithShape="1">
      <a:gsLst>
        <a:gs pos="0">
          <a:schemeClr val="accent3">
            <a:lumMod val="110000"/>
            <a:satMod val="105000"/>
            <a:tint val="67000"/>
          </a:schemeClr>
        </a:gs>
        <a:gs pos="50000">
          <a:schemeClr val="accent3">
            <a:lumMod val="105000"/>
            <a:satMod val="103000"/>
            <a:tint val="73000"/>
          </a:schemeClr>
        </a:gs>
        <a:gs pos="100000">
          <a:schemeClr val="accent3">
            <a:lumMod val="105000"/>
            <a:satMod val="109000"/>
            <a:tint val="81000"/>
          </a:schemeClr>
        </a:gs>
      </a:gsLst>
      <a:lin ang="5400000" scaled="0"/>
    </a:gradFill>
    <a:ln w="6350" cap="flat" cmpd="sng" algn="ctr">
      <a:solidFill>
        <a:schemeClr val="accent3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s-MX" sz="12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Avance en el cumplimiento de metas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HGO!$A$9</c:f>
              <c:strCache>
                <c:ptCount val="1"/>
                <c:pt idx="0">
                  <c:v>Meta anual</c:v>
                </c:pt>
              </c:strCache>
            </c:strRef>
          </c:tx>
          <c:spPr>
            <a:solidFill>
              <a:srgbClr val="92D05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2.5462668816039986E-17"/>
                  <c:y val="1.38348484035592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>
                    <a:latin typeface="Cambria" panose="02040503050406030204" pitchFamily="18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(HGO!$A$11,HGO!$A$13)</c:f>
              <c:strCache>
                <c:ptCount val="2"/>
                <c:pt idx="0">
                  <c:v>Alfabetizados </c:v>
                </c:pt>
                <c:pt idx="1">
                  <c:v>Registrados</c:v>
                </c:pt>
              </c:strCache>
            </c:strRef>
          </c:cat>
          <c:val>
            <c:numRef>
              <c:f>HGO!$D$11:$D$12</c:f>
              <c:numCache>
                <c:formatCode>#,##0</c:formatCode>
                <c:ptCount val="2"/>
                <c:pt idx="0">
                  <c:v>896</c:v>
                </c:pt>
                <c:pt idx="1">
                  <c:v>10627</c:v>
                </c:pt>
              </c:numCache>
            </c:numRef>
          </c:val>
        </c:ser>
        <c:ser>
          <c:idx val="1"/>
          <c:order val="1"/>
          <c:tx>
            <c:v>Logro al periodo</c:v>
          </c:tx>
          <c:spPr>
            <a:solidFill>
              <a:schemeClr val="accent4">
                <a:lumMod val="60000"/>
                <a:lumOff val="40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1.1111111111111112E-2"/>
                  <c:y val="3.45871210088981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>
                    <a:latin typeface="Cambria" panose="02040503050406030204" pitchFamily="18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(HGO!$A$11,HGO!$A$13)</c:f>
              <c:strCache>
                <c:ptCount val="2"/>
                <c:pt idx="0">
                  <c:v>Alfabetizados </c:v>
                </c:pt>
                <c:pt idx="1">
                  <c:v>Registrados</c:v>
                </c:pt>
              </c:strCache>
            </c:strRef>
          </c:cat>
          <c:val>
            <c:numRef>
              <c:f>(HGO!$AD$11,HGO!$AD$13)</c:f>
              <c:numCache>
                <c:formatCode>#,##0</c:formatCode>
                <c:ptCount val="2"/>
                <c:pt idx="0">
                  <c:v>730</c:v>
                </c:pt>
                <c:pt idx="1">
                  <c:v>5279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367802368"/>
        <c:axId val="317698560"/>
      </c:barChart>
      <c:catAx>
        <c:axId val="3678023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="1">
                <a:latin typeface="Cambria" panose="02040503050406030204" pitchFamily="18" charset="0"/>
              </a:defRPr>
            </a:pPr>
            <a:endParaRPr lang="es-MX"/>
          </a:p>
        </c:txPr>
        <c:crossAx val="317698560"/>
        <c:crosses val="autoZero"/>
        <c:auto val="1"/>
        <c:lblAlgn val="ctr"/>
        <c:lblOffset val="100"/>
        <c:noMultiLvlLbl val="0"/>
      </c:catAx>
      <c:valAx>
        <c:axId val="317698560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/>
          <a:lstStyle/>
          <a:p>
            <a:pPr>
              <a:defRPr sz="900">
                <a:latin typeface="Cambria" panose="02040503050406030204" pitchFamily="18" charset="0"/>
              </a:defRPr>
            </a:pPr>
            <a:endParaRPr lang="es-MX"/>
          </a:p>
        </c:txPr>
        <c:crossAx val="367802368"/>
        <c:crosses val="autoZero"/>
        <c:crossBetween val="between"/>
      </c:valAx>
      <c:spPr>
        <a:solidFill>
          <a:schemeClr val="bg1"/>
        </a:solidFill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b="1" i="1">
              <a:latin typeface="Cambria" panose="02040503050406030204" pitchFamily="18" charset="0"/>
            </a:defRPr>
          </a:pPr>
          <a:endParaRPr lang="es-MX"/>
        </a:p>
      </c:txPr>
    </c:legend>
    <c:plotVisOnly val="1"/>
    <c:dispBlanksAs val="gap"/>
    <c:showDLblsOverMax val="0"/>
  </c:chart>
  <c:spPr>
    <a:gradFill rotWithShape="1">
      <a:gsLst>
        <a:gs pos="0">
          <a:schemeClr val="accent3">
            <a:lumMod val="110000"/>
            <a:satMod val="105000"/>
            <a:tint val="67000"/>
          </a:schemeClr>
        </a:gs>
        <a:gs pos="50000">
          <a:schemeClr val="accent3">
            <a:lumMod val="105000"/>
            <a:satMod val="103000"/>
            <a:tint val="73000"/>
          </a:schemeClr>
        </a:gs>
        <a:gs pos="100000">
          <a:schemeClr val="accent3">
            <a:lumMod val="105000"/>
            <a:satMod val="109000"/>
            <a:tint val="81000"/>
          </a:schemeClr>
        </a:gs>
      </a:gsLst>
      <a:lin ang="5400000" scaled="0"/>
    </a:gradFill>
    <a:ln w="6350" cap="flat" cmpd="sng" algn="ctr">
      <a:solidFill>
        <a:schemeClr val="accent3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s-MX" sz="12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Avance en el cumplimiento de metas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MEX!$A$9</c:f>
              <c:strCache>
                <c:ptCount val="1"/>
                <c:pt idx="0">
                  <c:v>Meta anual</c:v>
                </c:pt>
              </c:strCache>
            </c:strRef>
          </c:tx>
          <c:spPr>
            <a:solidFill>
              <a:srgbClr val="92D05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2.5462668816039986E-17"/>
                  <c:y val="1.38348484035592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>
                    <a:latin typeface="Cambria" panose="02040503050406030204" pitchFamily="18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(MEX!$A$11,MEX!$A$13)</c:f>
              <c:strCache>
                <c:ptCount val="2"/>
                <c:pt idx="0">
                  <c:v>Alfabetizados </c:v>
                </c:pt>
                <c:pt idx="1">
                  <c:v>Registrados</c:v>
                </c:pt>
              </c:strCache>
            </c:strRef>
          </c:cat>
          <c:val>
            <c:numRef>
              <c:f>(MEX!$C$11,MEX!$C$12)</c:f>
              <c:numCache>
                <c:formatCode>#,##0</c:formatCode>
                <c:ptCount val="2"/>
                <c:pt idx="0">
                  <c:v>807</c:v>
                </c:pt>
                <c:pt idx="1">
                  <c:v>8672</c:v>
                </c:pt>
              </c:numCache>
            </c:numRef>
          </c:val>
        </c:ser>
        <c:ser>
          <c:idx val="1"/>
          <c:order val="1"/>
          <c:tx>
            <c:v>Logro al periodo</c:v>
          </c:tx>
          <c:spPr>
            <a:solidFill>
              <a:schemeClr val="accent4">
                <a:lumMod val="60000"/>
                <a:lumOff val="40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6.1645530991125139E-3"/>
                  <c:y val="1.69560426742705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>
                    <a:latin typeface="Cambria" panose="02040503050406030204" pitchFamily="18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(MEX!$A$11,MEX!$A$13)</c:f>
              <c:strCache>
                <c:ptCount val="2"/>
                <c:pt idx="0">
                  <c:v>Alfabetizados </c:v>
                </c:pt>
                <c:pt idx="1">
                  <c:v>Registrados</c:v>
                </c:pt>
              </c:strCache>
            </c:strRef>
          </c:cat>
          <c:val>
            <c:numRef>
              <c:f>(MEX!$AB$11,MEX!$AB$13)</c:f>
              <c:numCache>
                <c:formatCode>#,##0</c:formatCode>
                <c:ptCount val="2"/>
                <c:pt idx="0">
                  <c:v>134</c:v>
                </c:pt>
                <c:pt idx="1">
                  <c:v>2895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367947776"/>
        <c:axId val="366027328"/>
      </c:barChart>
      <c:catAx>
        <c:axId val="367947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>
                <a:latin typeface="Cambria" panose="02040503050406030204" pitchFamily="18" charset="0"/>
              </a:defRPr>
            </a:pPr>
            <a:endParaRPr lang="es-MX"/>
          </a:p>
        </c:txPr>
        <c:crossAx val="366027328"/>
        <c:crosses val="autoZero"/>
        <c:auto val="1"/>
        <c:lblAlgn val="ctr"/>
        <c:lblOffset val="100"/>
        <c:noMultiLvlLbl val="0"/>
      </c:catAx>
      <c:valAx>
        <c:axId val="366027328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/>
          <a:lstStyle/>
          <a:p>
            <a:pPr>
              <a:defRPr sz="900">
                <a:latin typeface="Cambria" panose="02040503050406030204" pitchFamily="18" charset="0"/>
              </a:defRPr>
            </a:pPr>
            <a:endParaRPr lang="es-MX"/>
          </a:p>
        </c:txPr>
        <c:crossAx val="367947776"/>
        <c:crosses val="autoZero"/>
        <c:crossBetween val="between"/>
      </c:valAx>
      <c:spPr>
        <a:solidFill>
          <a:schemeClr val="bg1"/>
        </a:solidFill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b="1" i="1">
              <a:latin typeface="Cambria" panose="02040503050406030204" pitchFamily="18" charset="0"/>
            </a:defRPr>
          </a:pPr>
          <a:endParaRPr lang="es-MX"/>
        </a:p>
      </c:txPr>
    </c:legend>
    <c:plotVisOnly val="1"/>
    <c:dispBlanksAs val="gap"/>
    <c:showDLblsOverMax val="0"/>
  </c:chart>
  <c:spPr>
    <a:gradFill rotWithShape="1">
      <a:gsLst>
        <a:gs pos="0">
          <a:schemeClr val="accent3">
            <a:lumMod val="110000"/>
            <a:satMod val="105000"/>
            <a:tint val="67000"/>
          </a:schemeClr>
        </a:gs>
        <a:gs pos="50000">
          <a:schemeClr val="accent3">
            <a:lumMod val="105000"/>
            <a:satMod val="103000"/>
            <a:tint val="73000"/>
          </a:schemeClr>
        </a:gs>
        <a:gs pos="100000">
          <a:schemeClr val="accent3">
            <a:lumMod val="105000"/>
            <a:satMod val="109000"/>
            <a:tint val="81000"/>
          </a:schemeClr>
        </a:gs>
      </a:gsLst>
      <a:lin ang="5400000" scaled="0"/>
    </a:gradFill>
    <a:ln w="6350" cap="flat" cmpd="sng" algn="ctr">
      <a:solidFill>
        <a:schemeClr val="accent3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s-MX" sz="12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Avance en el cumplimiento de metas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MICH!$A$9</c:f>
              <c:strCache>
                <c:ptCount val="1"/>
                <c:pt idx="0">
                  <c:v>Meta anual</c:v>
                </c:pt>
              </c:strCache>
            </c:strRef>
          </c:tx>
          <c:spPr>
            <a:solidFill>
              <a:srgbClr val="92D05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2.5462668816039986E-17"/>
                  <c:y val="1.38348484035592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>
                    <a:latin typeface="Cambria" panose="02040503050406030204" pitchFamily="18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(MICH!$A$11,MICH!$A$13)</c:f>
              <c:strCache>
                <c:ptCount val="2"/>
                <c:pt idx="0">
                  <c:v>Alfabetizados </c:v>
                </c:pt>
                <c:pt idx="1">
                  <c:v>Registrados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(MICH!$A$11,MICH!$A$13)</c15:sqref>
                  </c15:fullRef>
                </c:ext>
              </c:extLst>
            </c:strRef>
          </c:cat>
          <c:val>
            <c:numRef>
              <c:f>MICH!$C$11:$C$12</c:f>
              <c:numCache>
                <c:formatCode>#,##0</c:formatCode>
                <c:ptCount val="2"/>
                <c:pt idx="0">
                  <c:v>608</c:v>
                </c:pt>
                <c:pt idx="1">
                  <c:v>3712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MICH!$C$11:$C$13</c15:sqref>
                  </c15:fullRef>
                </c:ext>
              </c:extLst>
            </c:numRef>
          </c:val>
        </c:ser>
        <c:ser>
          <c:idx val="1"/>
          <c:order val="1"/>
          <c:tx>
            <c:v>Logro al periodo</c:v>
          </c:tx>
          <c:spPr>
            <a:solidFill>
              <a:schemeClr val="accent4">
                <a:lumMod val="60000"/>
                <a:lumOff val="40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6.1645530991125139E-3"/>
                  <c:y val="1.69560426742705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>
                    <a:latin typeface="Cambria" panose="02040503050406030204" pitchFamily="18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(MICH!$A$11,MICH!$A$13)</c:f>
              <c:strCache>
                <c:ptCount val="2"/>
                <c:pt idx="0">
                  <c:v>Alfabetizados </c:v>
                </c:pt>
                <c:pt idx="1">
                  <c:v>Registrados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(MICH!$A$11,MICH!$A$13)</c15:sqref>
                  </c15:fullRef>
                </c:ext>
              </c:extLst>
            </c:strRef>
          </c:cat>
          <c:val>
            <c:numRef>
              <c:f>(MICH!$AB$11,MICH!$AB$13)</c:f>
              <c:numCache>
                <c:formatCode>#,##0</c:formatCode>
                <c:ptCount val="2"/>
                <c:pt idx="0">
                  <c:v>155</c:v>
                </c:pt>
                <c:pt idx="1">
                  <c:v>2227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(MICH!$AB$11,MICH!$AB$13)</c15:sqref>
                  </c15:fullRef>
                </c:ext>
              </c:extLst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367951360"/>
        <c:axId val="366031360"/>
      </c:barChart>
      <c:catAx>
        <c:axId val="367951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>
                <a:latin typeface="Cambria" panose="02040503050406030204" pitchFamily="18" charset="0"/>
              </a:defRPr>
            </a:pPr>
            <a:endParaRPr lang="es-MX"/>
          </a:p>
        </c:txPr>
        <c:crossAx val="366031360"/>
        <c:crosses val="autoZero"/>
        <c:auto val="1"/>
        <c:lblAlgn val="ctr"/>
        <c:lblOffset val="100"/>
        <c:noMultiLvlLbl val="0"/>
      </c:catAx>
      <c:valAx>
        <c:axId val="366031360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/>
          <a:lstStyle/>
          <a:p>
            <a:pPr>
              <a:defRPr sz="900">
                <a:latin typeface="Cambria" panose="02040503050406030204" pitchFamily="18" charset="0"/>
              </a:defRPr>
            </a:pPr>
            <a:endParaRPr lang="es-MX"/>
          </a:p>
        </c:txPr>
        <c:crossAx val="367951360"/>
        <c:crosses val="autoZero"/>
        <c:crossBetween val="between"/>
      </c:valAx>
      <c:spPr>
        <a:solidFill>
          <a:schemeClr val="bg1"/>
        </a:solidFill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b="1" i="1">
              <a:latin typeface="Cambria" panose="02040503050406030204" pitchFamily="18" charset="0"/>
            </a:defRPr>
          </a:pPr>
          <a:endParaRPr lang="es-MX"/>
        </a:p>
      </c:txPr>
    </c:legend>
    <c:plotVisOnly val="1"/>
    <c:dispBlanksAs val="gap"/>
    <c:showDLblsOverMax val="0"/>
  </c:chart>
  <c:spPr>
    <a:gradFill rotWithShape="1">
      <a:gsLst>
        <a:gs pos="0">
          <a:schemeClr val="accent3">
            <a:lumMod val="110000"/>
            <a:satMod val="105000"/>
            <a:tint val="67000"/>
          </a:schemeClr>
        </a:gs>
        <a:gs pos="50000">
          <a:schemeClr val="accent3">
            <a:lumMod val="105000"/>
            <a:satMod val="103000"/>
            <a:tint val="73000"/>
          </a:schemeClr>
        </a:gs>
        <a:gs pos="100000">
          <a:schemeClr val="accent3">
            <a:lumMod val="105000"/>
            <a:satMod val="109000"/>
            <a:tint val="81000"/>
          </a:schemeClr>
        </a:gs>
      </a:gsLst>
      <a:lin ang="5400000" scaled="0"/>
    </a:gradFill>
    <a:ln w="6350" cap="flat" cmpd="sng" algn="ctr">
      <a:solidFill>
        <a:schemeClr val="accent3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image" Target="../media/image4.png"/><Relationship Id="rId1" Type="http://schemas.openxmlformats.org/officeDocument/2006/relationships/image" Target="../media/image1.gif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image" Target="../media/image7.png"/><Relationship Id="rId1" Type="http://schemas.openxmlformats.org/officeDocument/2006/relationships/image" Target="../media/image1.gif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image" Target="../media/image8.png"/><Relationship Id="rId1" Type="http://schemas.openxmlformats.org/officeDocument/2006/relationships/image" Target="../media/image1.gif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image" Target="../media/image8.png"/><Relationship Id="rId1" Type="http://schemas.openxmlformats.org/officeDocument/2006/relationships/image" Target="../media/image1.gif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image" Target="../media/image9.png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3.png"/><Relationship Id="rId1" Type="http://schemas.openxmlformats.org/officeDocument/2006/relationships/image" Target="../media/image1.gif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1.gif"/><Relationship Id="rId1" Type="http://schemas.openxmlformats.org/officeDocument/2006/relationships/chart" Target="../charts/chart11.xml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image" Target="../media/image4.png"/><Relationship Id="rId1" Type="http://schemas.openxmlformats.org/officeDocument/2006/relationships/image" Target="../media/image1.gif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image" Target="../media/image3.png"/><Relationship Id="rId1" Type="http://schemas.openxmlformats.org/officeDocument/2006/relationships/image" Target="../media/image1.gif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image" Target="../media/image3.png"/><Relationship Id="rId1" Type="http://schemas.openxmlformats.org/officeDocument/2006/relationships/image" Target="../media/image1.gif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image" Target="../media/image3.png"/><Relationship Id="rId1" Type="http://schemas.openxmlformats.org/officeDocument/2006/relationships/image" Target="../media/image1.gif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image" Target="../media/image3.png"/><Relationship Id="rId1" Type="http://schemas.openxmlformats.org/officeDocument/2006/relationships/image" Target="../media/image1.gif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image" Target="../media/image4.png"/><Relationship Id="rId1" Type="http://schemas.openxmlformats.org/officeDocument/2006/relationships/image" Target="../media/image1.gif"/></Relationships>
</file>

<file path=xl/drawings/_rels/drawing3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image" Target="../media/image8.png"/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image" Target="../media/image4.png"/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image" Target="../media/image5.png"/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image" Target="../media/image6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190501</xdr:colOff>
      <xdr:row>1</xdr:row>
      <xdr:rowOff>0</xdr:rowOff>
    </xdr:from>
    <xdr:to>
      <xdr:col>7</xdr:col>
      <xdr:colOff>340180</xdr:colOff>
      <xdr:row>3</xdr:row>
      <xdr:rowOff>95250</xdr:rowOff>
    </xdr:to>
    <xdr:grpSp>
      <xdr:nvGrpSpPr>
        <xdr:cNvPr id="2" name="Grupo 1"/>
        <xdr:cNvGrpSpPr/>
      </xdr:nvGrpSpPr>
      <xdr:grpSpPr>
        <a:xfrm>
          <a:off x="392207" y="190500"/>
          <a:ext cx="3477826" cy="476250"/>
          <a:chOff x="209550" y="171450"/>
          <a:chExt cx="2962275" cy="443532"/>
        </a:xfrm>
      </xdr:grpSpPr>
      <xdr:pic>
        <xdr:nvPicPr>
          <xdr:cNvPr id="3" name="Imagen 2" descr="http://www.yucatannews.com.mx/wp-content/uploads/2013/02/yucatannews-logo-INEA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209800" y="220265"/>
            <a:ext cx="962025" cy="36075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Imagen 3" descr="http://www.presencianoticias.com/files/140718-sep-logo-630x320-atiempo.png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20000" b="19688"/>
          <a:stretch/>
        </xdr:blipFill>
        <xdr:spPr bwMode="auto">
          <a:xfrm>
            <a:off x="209550" y="171450"/>
            <a:ext cx="1447800" cy="443532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8</xdr:col>
      <xdr:colOff>136650</xdr:colOff>
      <xdr:row>48</xdr:row>
      <xdr:rowOff>79883</xdr:rowOff>
    </xdr:from>
    <xdr:to>
      <xdr:col>28</xdr:col>
      <xdr:colOff>111445</xdr:colOff>
      <xdr:row>78</xdr:row>
      <xdr:rowOff>42183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44818</xdr:colOff>
      <xdr:row>0</xdr:row>
      <xdr:rowOff>161925</xdr:rowOff>
    </xdr:from>
    <xdr:to>
      <xdr:col>7</xdr:col>
      <xdr:colOff>142469</xdr:colOff>
      <xdr:row>4</xdr:row>
      <xdr:rowOff>81643</xdr:rowOff>
    </xdr:to>
    <xdr:grpSp>
      <xdr:nvGrpSpPr>
        <xdr:cNvPr id="2" name="Grupo 1"/>
        <xdr:cNvGrpSpPr/>
      </xdr:nvGrpSpPr>
      <xdr:grpSpPr>
        <a:xfrm>
          <a:off x="291347" y="161925"/>
          <a:ext cx="6709122" cy="681718"/>
          <a:chOff x="209550" y="171450"/>
          <a:chExt cx="2962275" cy="443532"/>
        </a:xfrm>
      </xdr:grpSpPr>
      <xdr:pic>
        <xdr:nvPicPr>
          <xdr:cNvPr id="3" name="Imagen 2" descr="http://www.yucatannews.com.mx/wp-content/uploads/2013/02/yucatannews-logo-INEA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209800" y="220265"/>
            <a:ext cx="962025" cy="36075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Imagen 3" descr="http://www.presencianoticias.com/files/140718-sep-logo-630x320-atiempo.png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20000" b="19688"/>
          <a:stretch/>
        </xdr:blipFill>
        <xdr:spPr bwMode="auto">
          <a:xfrm>
            <a:off x="209550" y="171450"/>
            <a:ext cx="1447800" cy="443532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8</xdr:col>
      <xdr:colOff>585107</xdr:colOff>
      <xdr:row>39</xdr:row>
      <xdr:rowOff>54428</xdr:rowOff>
    </xdr:from>
    <xdr:to>
      <xdr:col>20</xdr:col>
      <xdr:colOff>0</xdr:colOff>
      <xdr:row>61</xdr:row>
      <xdr:rowOff>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0.3459</cdr:x>
      <cdr:y>0.59001</cdr:y>
    </cdr:from>
    <cdr:to>
      <cdr:x>0.4459</cdr:x>
      <cdr:y>0.66264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331533" y="1991038"/>
          <a:ext cx="674049" cy="245095"/>
        </a:xfrm>
        <a:prstGeom xmlns:a="http://schemas.openxmlformats.org/drawingml/2006/main" prst="rect">
          <a:avLst/>
        </a:prstGeom>
        <a:ln xmlns:a="http://schemas.openxmlformats.org/drawingml/2006/main" w="19050">
          <a:solidFill>
            <a:srgbClr val="C00000"/>
          </a:solidFill>
        </a:ln>
        <a:effectLst xmlns:a="http://schemas.openxmlformats.org/drawingml/2006/main">
          <a:outerShdw blurRad="50800" dist="38100" dir="5400000" algn="t" rotWithShape="0">
            <a:prstClr val="black">
              <a:alpha val="40000"/>
            </a:prstClr>
          </a:outerShdw>
        </a:effectLst>
      </cdr:spPr>
      <cdr:style>
        <a:lnRef xmlns:a="http://schemas.openxmlformats.org/drawingml/2006/main" idx="2">
          <a:schemeClr val="accent2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s-MX" sz="1100" b="1">
              <a:latin typeface="Cambria" panose="02040503050406030204" pitchFamily="18" charset="0"/>
            </a:rPr>
            <a:t>46%</a:t>
          </a:r>
        </a:p>
      </cdr:txBody>
    </cdr:sp>
  </cdr:relSizeAnchor>
  <cdr:relSizeAnchor xmlns:cdr="http://schemas.openxmlformats.org/drawingml/2006/chartDrawing">
    <cdr:from>
      <cdr:x>0.79778</cdr:x>
      <cdr:y>0.37172</cdr:y>
    </cdr:from>
    <cdr:to>
      <cdr:x>0.89778</cdr:x>
      <cdr:y>0.44436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5377437" y="1254383"/>
          <a:ext cx="674049" cy="245129"/>
        </a:xfrm>
        <a:prstGeom xmlns:a="http://schemas.openxmlformats.org/drawingml/2006/main" prst="rect">
          <a:avLst/>
        </a:prstGeom>
        <a:ln xmlns:a="http://schemas.openxmlformats.org/drawingml/2006/main" w="19050">
          <a:solidFill>
            <a:srgbClr val="C00000"/>
          </a:solidFill>
        </a:ln>
        <a:effectLst xmlns:a="http://schemas.openxmlformats.org/drawingml/2006/main">
          <a:outerShdw blurRad="50800" dist="38100" dir="5400000" algn="t" rotWithShape="0">
            <a:prstClr val="black">
              <a:alpha val="40000"/>
            </a:prstClr>
          </a:outerShdw>
        </a:effectLst>
      </cdr:spPr>
      <cdr:style>
        <a:lnRef xmlns:a="http://schemas.openxmlformats.org/drawingml/2006/main" idx="2">
          <a:schemeClr val="accent2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MX" sz="1100" b="1">
              <a:latin typeface="Cambria" panose="02040503050406030204" pitchFamily="18" charset="0"/>
            </a:rPr>
            <a:t>98%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554610</xdr:colOff>
      <xdr:row>0</xdr:row>
      <xdr:rowOff>161925</xdr:rowOff>
    </xdr:from>
    <xdr:to>
      <xdr:col>5</xdr:col>
      <xdr:colOff>190544</xdr:colOff>
      <xdr:row>3</xdr:row>
      <xdr:rowOff>9525</xdr:rowOff>
    </xdr:to>
    <xdr:grpSp>
      <xdr:nvGrpSpPr>
        <xdr:cNvPr id="2" name="Grupo 1"/>
        <xdr:cNvGrpSpPr/>
      </xdr:nvGrpSpPr>
      <xdr:grpSpPr>
        <a:xfrm>
          <a:off x="956777" y="161925"/>
          <a:ext cx="4334934" cy="419100"/>
          <a:chOff x="209550" y="171450"/>
          <a:chExt cx="2962275" cy="443532"/>
        </a:xfrm>
      </xdr:grpSpPr>
      <xdr:pic>
        <xdr:nvPicPr>
          <xdr:cNvPr id="3" name="Imagen 2" descr="http://www.yucatannews.com.mx/wp-content/uploads/2013/02/yucatannews-logo-INEA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209800" y="220265"/>
            <a:ext cx="962025" cy="36075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Imagen 3" descr="http://www.presencianoticias.com/files/140718-sep-logo-630x320-atiempo.png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20000" b="19688"/>
          <a:stretch/>
        </xdr:blipFill>
        <xdr:spPr bwMode="auto">
          <a:xfrm>
            <a:off x="209550" y="171450"/>
            <a:ext cx="1447800" cy="443532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11</xdr:col>
      <xdr:colOff>50936</xdr:colOff>
      <xdr:row>32</xdr:row>
      <xdr:rowOff>128512</xdr:rowOff>
    </xdr:from>
    <xdr:to>
      <xdr:col>22</xdr:col>
      <xdr:colOff>33618</xdr:colOff>
      <xdr:row>56</xdr:row>
      <xdr:rowOff>87227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0.35276</cdr:x>
      <cdr:y>0.62837</cdr:y>
    </cdr:from>
    <cdr:to>
      <cdr:x>0.45276</cdr:x>
      <cdr:y>0.701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880321" y="2231352"/>
          <a:ext cx="533029" cy="257909"/>
        </a:xfrm>
        <a:prstGeom xmlns:a="http://schemas.openxmlformats.org/drawingml/2006/main" prst="rect">
          <a:avLst/>
        </a:prstGeom>
        <a:ln xmlns:a="http://schemas.openxmlformats.org/drawingml/2006/main" w="19050">
          <a:solidFill>
            <a:srgbClr val="C00000"/>
          </a:solidFill>
        </a:ln>
        <a:effectLst xmlns:a="http://schemas.openxmlformats.org/drawingml/2006/main">
          <a:outerShdw blurRad="50800" dist="38100" dir="5400000" algn="t" rotWithShape="0">
            <a:prstClr val="black">
              <a:alpha val="40000"/>
            </a:prstClr>
          </a:outerShdw>
        </a:effectLst>
      </cdr:spPr>
      <cdr:style>
        <a:lnRef xmlns:a="http://schemas.openxmlformats.org/drawingml/2006/main" idx="2">
          <a:schemeClr val="accent2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s-MX" sz="1100" b="1">
              <a:latin typeface="Cambria" panose="02040503050406030204" pitchFamily="18" charset="0"/>
            </a:rPr>
            <a:t>81%</a:t>
          </a:r>
        </a:p>
      </cdr:txBody>
    </cdr:sp>
  </cdr:relSizeAnchor>
  <cdr:relSizeAnchor xmlns:cdr="http://schemas.openxmlformats.org/drawingml/2006/chartDrawing">
    <cdr:from>
      <cdr:x>0.79592</cdr:x>
      <cdr:y>0.37952</cdr:y>
    </cdr:from>
    <cdr:to>
      <cdr:x>0.89592</cdr:x>
      <cdr:y>0.45216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4242470" y="1347687"/>
          <a:ext cx="533029" cy="257944"/>
        </a:xfrm>
        <a:prstGeom xmlns:a="http://schemas.openxmlformats.org/drawingml/2006/main" prst="rect">
          <a:avLst/>
        </a:prstGeom>
        <a:ln xmlns:a="http://schemas.openxmlformats.org/drawingml/2006/main" w="19050">
          <a:solidFill>
            <a:srgbClr val="C00000"/>
          </a:solidFill>
        </a:ln>
        <a:effectLst xmlns:a="http://schemas.openxmlformats.org/drawingml/2006/main">
          <a:outerShdw blurRad="50800" dist="38100" dir="5400000" algn="t" rotWithShape="0">
            <a:prstClr val="black">
              <a:alpha val="40000"/>
            </a:prstClr>
          </a:outerShdw>
        </a:effectLst>
      </cdr:spPr>
      <cdr:style>
        <a:lnRef xmlns:a="http://schemas.openxmlformats.org/drawingml/2006/main" idx="2">
          <a:schemeClr val="accent2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MX" sz="1100" b="1">
              <a:latin typeface="Cambria" panose="02040503050406030204" pitchFamily="18" charset="0"/>
            </a:rPr>
            <a:t>50%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</xdr:colOff>
      <xdr:row>0</xdr:row>
      <xdr:rowOff>161925</xdr:rowOff>
    </xdr:from>
    <xdr:to>
      <xdr:col>5</xdr:col>
      <xdr:colOff>1121875</xdr:colOff>
      <xdr:row>3</xdr:row>
      <xdr:rowOff>9525</xdr:rowOff>
    </xdr:to>
    <xdr:grpSp>
      <xdr:nvGrpSpPr>
        <xdr:cNvPr id="2" name="Grupo 1"/>
        <xdr:cNvGrpSpPr/>
      </xdr:nvGrpSpPr>
      <xdr:grpSpPr>
        <a:xfrm>
          <a:off x="1026625" y="161925"/>
          <a:ext cx="4349750" cy="419100"/>
          <a:chOff x="209550" y="171450"/>
          <a:chExt cx="2962275" cy="443532"/>
        </a:xfrm>
      </xdr:grpSpPr>
      <xdr:pic>
        <xdr:nvPicPr>
          <xdr:cNvPr id="3" name="Imagen 2" descr="http://www.yucatannews.com.mx/wp-content/uploads/2013/02/yucatannews-logo-INEA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209800" y="220265"/>
            <a:ext cx="962025" cy="36075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Imagen 3" descr="http://www.presencianoticias.com/files/140718-sep-logo-630x320-atiempo.png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20000" b="19688"/>
          <a:stretch/>
        </xdr:blipFill>
        <xdr:spPr bwMode="auto">
          <a:xfrm>
            <a:off x="209550" y="171450"/>
            <a:ext cx="1447800" cy="443532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9</xdr:col>
      <xdr:colOff>-1</xdr:colOff>
      <xdr:row>36</xdr:row>
      <xdr:rowOff>0</xdr:rowOff>
    </xdr:from>
    <xdr:to>
      <xdr:col>19</xdr:col>
      <xdr:colOff>458931</xdr:colOff>
      <xdr:row>60</xdr:row>
      <xdr:rowOff>22946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0.34693</cdr:x>
      <cdr:y>0.6978</cdr:y>
    </cdr:from>
    <cdr:to>
      <cdr:x>0.44693</cdr:x>
      <cdr:y>0.77043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781427" y="2626291"/>
          <a:ext cx="513484" cy="273356"/>
        </a:xfrm>
        <a:prstGeom xmlns:a="http://schemas.openxmlformats.org/drawingml/2006/main" prst="rect">
          <a:avLst/>
        </a:prstGeom>
        <a:ln xmlns:a="http://schemas.openxmlformats.org/drawingml/2006/main" w="19050">
          <a:solidFill>
            <a:srgbClr val="C00000"/>
          </a:solidFill>
        </a:ln>
        <a:effectLst xmlns:a="http://schemas.openxmlformats.org/drawingml/2006/main">
          <a:outerShdw blurRad="50800" dist="38100" dir="5400000" algn="t" rotWithShape="0">
            <a:prstClr val="black">
              <a:alpha val="40000"/>
            </a:prstClr>
          </a:outerShdw>
        </a:effectLst>
      </cdr:spPr>
      <cdr:style>
        <a:lnRef xmlns:a="http://schemas.openxmlformats.org/drawingml/2006/main" idx="2">
          <a:schemeClr val="accent2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s-MX" sz="1100" b="1">
              <a:latin typeface="Cambria" panose="02040503050406030204" pitchFamily="18" charset="0"/>
            </a:rPr>
            <a:t>17%</a:t>
          </a:r>
        </a:p>
      </cdr:txBody>
    </cdr:sp>
  </cdr:relSizeAnchor>
  <cdr:relSizeAnchor xmlns:cdr="http://schemas.openxmlformats.org/drawingml/2006/chartDrawing">
    <cdr:from>
      <cdr:x>0.8043</cdr:x>
      <cdr:y>0.4791</cdr:y>
    </cdr:from>
    <cdr:to>
      <cdr:x>0.9043</cdr:x>
      <cdr:y>0.55174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4154521" y="1814878"/>
          <a:ext cx="516540" cy="275169"/>
        </a:xfrm>
        <a:prstGeom xmlns:a="http://schemas.openxmlformats.org/drawingml/2006/main" prst="rect">
          <a:avLst/>
        </a:prstGeom>
        <a:ln xmlns:a="http://schemas.openxmlformats.org/drawingml/2006/main" w="19050">
          <a:solidFill>
            <a:srgbClr val="C00000"/>
          </a:solidFill>
        </a:ln>
        <a:effectLst xmlns:a="http://schemas.openxmlformats.org/drawingml/2006/main">
          <a:outerShdw blurRad="50800" dist="38100" dir="5400000" algn="t" rotWithShape="0">
            <a:prstClr val="black">
              <a:alpha val="40000"/>
            </a:prstClr>
          </a:outerShdw>
        </a:effectLst>
      </cdr:spPr>
      <cdr:style>
        <a:lnRef xmlns:a="http://schemas.openxmlformats.org/drawingml/2006/main" idx="2">
          <a:schemeClr val="accent2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MX" sz="1100" b="1">
              <a:latin typeface="Cambria" panose="02040503050406030204" pitchFamily="18" charset="0"/>
            </a:rPr>
            <a:t>33%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433956</xdr:colOff>
      <xdr:row>0</xdr:row>
      <xdr:rowOff>161925</xdr:rowOff>
    </xdr:from>
    <xdr:to>
      <xdr:col>5</xdr:col>
      <xdr:colOff>1121873</xdr:colOff>
      <xdr:row>3</xdr:row>
      <xdr:rowOff>9525</xdr:rowOff>
    </xdr:to>
    <xdr:grpSp>
      <xdr:nvGrpSpPr>
        <xdr:cNvPr id="2" name="Grupo 1"/>
        <xdr:cNvGrpSpPr/>
      </xdr:nvGrpSpPr>
      <xdr:grpSpPr>
        <a:xfrm>
          <a:off x="433956" y="161925"/>
          <a:ext cx="4318000" cy="419100"/>
          <a:chOff x="209550" y="171450"/>
          <a:chExt cx="2962275" cy="443532"/>
        </a:xfrm>
      </xdr:grpSpPr>
      <xdr:pic>
        <xdr:nvPicPr>
          <xdr:cNvPr id="3" name="Imagen 2" descr="http://www.yucatannews.com.mx/wp-content/uploads/2013/02/yucatannews-logo-INEA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209800" y="220265"/>
            <a:ext cx="962025" cy="36075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Imagen 3" descr="http://www.presencianoticias.com/files/140718-sep-logo-630x320-atiempo.png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20000" b="19688"/>
          <a:stretch/>
        </xdr:blipFill>
        <xdr:spPr bwMode="auto">
          <a:xfrm>
            <a:off x="209550" y="171450"/>
            <a:ext cx="1447800" cy="443532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9</xdr:col>
      <xdr:colOff>-1</xdr:colOff>
      <xdr:row>32</xdr:row>
      <xdr:rowOff>0</xdr:rowOff>
    </xdr:from>
    <xdr:to>
      <xdr:col>19</xdr:col>
      <xdr:colOff>458931</xdr:colOff>
      <xdr:row>56</xdr:row>
      <xdr:rowOff>22946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0.3518</cdr:x>
      <cdr:y>0.6863</cdr:y>
    </cdr:from>
    <cdr:to>
      <cdr:x>0.4518</cdr:x>
      <cdr:y>0.75893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793217" y="2471388"/>
          <a:ext cx="509719" cy="261543"/>
        </a:xfrm>
        <a:prstGeom xmlns:a="http://schemas.openxmlformats.org/drawingml/2006/main" prst="rect">
          <a:avLst/>
        </a:prstGeom>
        <a:ln xmlns:a="http://schemas.openxmlformats.org/drawingml/2006/main" w="19050">
          <a:solidFill>
            <a:srgbClr val="C00000"/>
          </a:solidFill>
        </a:ln>
        <a:effectLst xmlns:a="http://schemas.openxmlformats.org/drawingml/2006/main">
          <a:outerShdw blurRad="50800" dist="38100" dir="5400000" algn="t" rotWithShape="0">
            <a:prstClr val="black">
              <a:alpha val="40000"/>
            </a:prstClr>
          </a:outerShdw>
        </a:effectLst>
      </cdr:spPr>
      <cdr:style>
        <a:lnRef xmlns:a="http://schemas.openxmlformats.org/drawingml/2006/main" idx="2">
          <a:schemeClr val="accent2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s-MX" sz="1100" b="1">
              <a:latin typeface="Cambria" panose="02040503050406030204" pitchFamily="18" charset="0"/>
            </a:rPr>
            <a:t>25%</a:t>
          </a:r>
        </a:p>
      </cdr:txBody>
    </cdr:sp>
  </cdr:relSizeAnchor>
  <cdr:relSizeAnchor xmlns:cdr="http://schemas.openxmlformats.org/drawingml/2006/chartDrawing">
    <cdr:from>
      <cdr:x>0.79933</cdr:x>
      <cdr:y>0.29699</cdr:y>
    </cdr:from>
    <cdr:to>
      <cdr:x>0.89933</cdr:x>
      <cdr:y>0.36963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4074339" y="1069469"/>
          <a:ext cx="509720" cy="261579"/>
        </a:xfrm>
        <a:prstGeom xmlns:a="http://schemas.openxmlformats.org/drawingml/2006/main" prst="rect">
          <a:avLst/>
        </a:prstGeom>
        <a:ln xmlns:a="http://schemas.openxmlformats.org/drawingml/2006/main" w="19050">
          <a:solidFill>
            <a:srgbClr val="C00000"/>
          </a:solidFill>
        </a:ln>
        <a:effectLst xmlns:a="http://schemas.openxmlformats.org/drawingml/2006/main">
          <a:outerShdw blurRad="50800" dist="38100" dir="5400000" algn="t" rotWithShape="0">
            <a:prstClr val="black">
              <a:alpha val="40000"/>
            </a:prstClr>
          </a:outerShdw>
        </a:effectLst>
      </cdr:spPr>
      <cdr:style>
        <a:lnRef xmlns:a="http://schemas.openxmlformats.org/drawingml/2006/main" idx="2">
          <a:schemeClr val="accent2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MX" sz="1100" b="1">
              <a:latin typeface="Cambria" panose="02040503050406030204" pitchFamily="18" charset="0"/>
            </a:rPr>
            <a:t>60%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603294</xdr:colOff>
      <xdr:row>0</xdr:row>
      <xdr:rowOff>161925</xdr:rowOff>
    </xdr:from>
    <xdr:to>
      <xdr:col>5</xdr:col>
      <xdr:colOff>1037210</xdr:colOff>
      <xdr:row>3</xdr:row>
      <xdr:rowOff>9525</xdr:rowOff>
    </xdr:to>
    <xdr:grpSp>
      <xdr:nvGrpSpPr>
        <xdr:cNvPr id="2" name="Grupo 1"/>
        <xdr:cNvGrpSpPr/>
      </xdr:nvGrpSpPr>
      <xdr:grpSpPr>
        <a:xfrm>
          <a:off x="603294" y="161925"/>
          <a:ext cx="4328583" cy="419100"/>
          <a:chOff x="209550" y="171450"/>
          <a:chExt cx="2962275" cy="443532"/>
        </a:xfrm>
      </xdr:grpSpPr>
      <xdr:pic>
        <xdr:nvPicPr>
          <xdr:cNvPr id="3" name="Imagen 2" descr="http://www.yucatannews.com.mx/wp-content/uploads/2013/02/yucatannews-logo-INEA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209800" y="220265"/>
            <a:ext cx="962025" cy="36075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Imagen 3" descr="http://www.presencianoticias.com/files/140718-sep-logo-630x320-atiempo.png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20000" b="19688"/>
          <a:stretch/>
        </xdr:blipFill>
        <xdr:spPr bwMode="auto">
          <a:xfrm>
            <a:off x="209550" y="171450"/>
            <a:ext cx="1447800" cy="443532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9</xdr:col>
      <xdr:colOff>-1</xdr:colOff>
      <xdr:row>29</xdr:row>
      <xdr:rowOff>0</xdr:rowOff>
    </xdr:from>
    <xdr:to>
      <xdr:col>19</xdr:col>
      <xdr:colOff>458931</xdr:colOff>
      <xdr:row>53</xdr:row>
      <xdr:rowOff>22946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0.35808</cdr:x>
      <cdr:y>0.70556</cdr:y>
    </cdr:from>
    <cdr:to>
      <cdr:x>0.45808</cdr:x>
      <cdr:y>0.77819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835576" y="2596860"/>
          <a:ext cx="512619" cy="267318"/>
        </a:xfrm>
        <a:prstGeom xmlns:a="http://schemas.openxmlformats.org/drawingml/2006/main" prst="rect">
          <a:avLst/>
        </a:prstGeom>
        <a:ln xmlns:a="http://schemas.openxmlformats.org/drawingml/2006/main" w="19050">
          <a:solidFill>
            <a:srgbClr val="C00000"/>
          </a:solidFill>
        </a:ln>
        <a:effectLst xmlns:a="http://schemas.openxmlformats.org/drawingml/2006/main">
          <a:outerShdw blurRad="50800" dist="38100" dir="5400000" algn="t" rotWithShape="0">
            <a:prstClr val="black">
              <a:alpha val="40000"/>
            </a:prstClr>
          </a:outerShdw>
        </a:effectLst>
      </cdr:spPr>
      <cdr:style>
        <a:lnRef xmlns:a="http://schemas.openxmlformats.org/drawingml/2006/main" idx="2">
          <a:schemeClr val="accent2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s-MX" sz="1100" b="1">
              <a:latin typeface="Cambria" panose="02040503050406030204" pitchFamily="18" charset="0"/>
            </a:rPr>
            <a:t>0%</a:t>
          </a:r>
        </a:p>
      </cdr:txBody>
    </cdr:sp>
  </cdr:relSizeAnchor>
  <cdr:relSizeAnchor xmlns:cdr="http://schemas.openxmlformats.org/drawingml/2006/chartDrawing">
    <cdr:from>
      <cdr:x>0.79282</cdr:x>
      <cdr:y>0.39442</cdr:y>
    </cdr:from>
    <cdr:to>
      <cdr:x>0.89282</cdr:x>
      <cdr:y>0.46706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4095258" y="1494096"/>
          <a:ext cx="516541" cy="275169"/>
        </a:xfrm>
        <a:prstGeom xmlns:a="http://schemas.openxmlformats.org/drawingml/2006/main" prst="rect">
          <a:avLst/>
        </a:prstGeom>
        <a:ln xmlns:a="http://schemas.openxmlformats.org/drawingml/2006/main" w="19050">
          <a:solidFill>
            <a:srgbClr val="C00000"/>
          </a:solidFill>
        </a:ln>
        <a:effectLst xmlns:a="http://schemas.openxmlformats.org/drawingml/2006/main">
          <a:outerShdw blurRad="50800" dist="38100" dir="5400000" algn="t" rotWithShape="0">
            <a:prstClr val="black">
              <a:alpha val="40000"/>
            </a:prstClr>
          </a:outerShdw>
        </a:effectLst>
      </cdr:spPr>
      <cdr:style>
        <a:lnRef xmlns:a="http://schemas.openxmlformats.org/drawingml/2006/main" idx="2">
          <a:schemeClr val="accent2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MX" sz="1100" b="1">
              <a:latin typeface="Cambria" panose="02040503050406030204" pitchFamily="18" charset="0"/>
            </a:rPr>
            <a:t>94%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0</xdr:row>
      <xdr:rowOff>161925</xdr:rowOff>
    </xdr:from>
    <xdr:to>
      <xdr:col>5</xdr:col>
      <xdr:colOff>304799</xdr:colOff>
      <xdr:row>3</xdr:row>
      <xdr:rowOff>166687</xdr:rowOff>
    </xdr:to>
    <xdr:grpSp>
      <xdr:nvGrpSpPr>
        <xdr:cNvPr id="2" name="Grupo 1"/>
        <xdr:cNvGrpSpPr/>
      </xdr:nvGrpSpPr>
      <xdr:grpSpPr>
        <a:xfrm>
          <a:off x="266700" y="161925"/>
          <a:ext cx="4676774" cy="576262"/>
          <a:chOff x="209550" y="171450"/>
          <a:chExt cx="2962275" cy="443532"/>
        </a:xfrm>
      </xdr:grpSpPr>
      <xdr:pic>
        <xdr:nvPicPr>
          <xdr:cNvPr id="3" name="Imagen 2" descr="http://www.yucatannews.com.mx/wp-content/uploads/2013/02/yucatannews-logo-INEA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209800" y="220265"/>
            <a:ext cx="962025" cy="36075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Imagen 3" descr="http://www.presencianoticias.com/files/140718-sep-logo-630x320-atiempo.png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20000" b="19688"/>
          <a:stretch/>
        </xdr:blipFill>
        <xdr:spPr bwMode="auto">
          <a:xfrm>
            <a:off x="209550" y="171450"/>
            <a:ext cx="1447800" cy="443532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8</xdr:col>
      <xdr:colOff>17318</xdr:colOff>
      <xdr:row>32</xdr:row>
      <xdr:rowOff>16452</xdr:rowOff>
    </xdr:from>
    <xdr:to>
      <xdr:col>19</xdr:col>
      <xdr:colOff>0</xdr:colOff>
      <xdr:row>55</xdr:row>
      <xdr:rowOff>132050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37421</xdr:colOff>
      <xdr:row>14</xdr:row>
      <xdr:rowOff>17008</xdr:rowOff>
    </xdr:from>
    <xdr:to>
      <xdr:col>31</xdr:col>
      <xdr:colOff>108856</xdr:colOff>
      <xdr:row>36</xdr:row>
      <xdr:rowOff>77559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303960</xdr:colOff>
      <xdr:row>0</xdr:row>
      <xdr:rowOff>176867</xdr:rowOff>
    </xdr:from>
    <xdr:to>
      <xdr:col>6</xdr:col>
      <xdr:colOff>383334</xdr:colOff>
      <xdr:row>3</xdr:row>
      <xdr:rowOff>181629</xdr:rowOff>
    </xdr:to>
    <xdr:grpSp>
      <xdr:nvGrpSpPr>
        <xdr:cNvPr id="6" name="Grupo 1"/>
        <xdr:cNvGrpSpPr/>
      </xdr:nvGrpSpPr>
      <xdr:grpSpPr>
        <a:xfrm>
          <a:off x="704010" y="176867"/>
          <a:ext cx="4346574" cy="576262"/>
          <a:chOff x="209550" y="171450"/>
          <a:chExt cx="2962275" cy="443532"/>
        </a:xfrm>
      </xdr:grpSpPr>
      <xdr:pic>
        <xdr:nvPicPr>
          <xdr:cNvPr id="7" name="Imagen 2" descr="http://www.yucatannews.com.mx/wp-content/uploads/2013/02/yucatannews-logo-INEA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209800" y="220265"/>
            <a:ext cx="962025" cy="36075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3" descr="http://www.presencianoticias.com/files/140718-sep-logo-630x320-atiempo.png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20000" b="19688"/>
          <a:stretch/>
        </xdr:blipFill>
        <xdr:spPr bwMode="auto">
          <a:xfrm>
            <a:off x="209550" y="171450"/>
            <a:ext cx="1447800" cy="443532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0.3459</cdr:x>
      <cdr:y>0.65977</cdr:y>
    </cdr:from>
    <cdr:to>
      <cdr:x>0.4459</cdr:x>
      <cdr:y>0.7324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283101" y="3250661"/>
          <a:ext cx="660038" cy="357845"/>
        </a:xfrm>
        <a:prstGeom xmlns:a="http://schemas.openxmlformats.org/drawingml/2006/main" prst="rect">
          <a:avLst/>
        </a:prstGeom>
        <a:ln xmlns:a="http://schemas.openxmlformats.org/drawingml/2006/main" w="19050">
          <a:solidFill>
            <a:srgbClr val="C00000"/>
          </a:solidFill>
        </a:ln>
        <a:effectLst xmlns:a="http://schemas.openxmlformats.org/drawingml/2006/main">
          <a:outerShdw blurRad="50800" dist="38100" dir="5400000" algn="t" rotWithShape="0">
            <a:prstClr val="black">
              <a:alpha val="40000"/>
            </a:prstClr>
          </a:outerShdw>
        </a:effectLst>
      </cdr:spPr>
      <cdr:style>
        <a:lnRef xmlns:a="http://schemas.openxmlformats.org/drawingml/2006/main" idx="2">
          <a:schemeClr val="accent2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s-MX" sz="1100" b="1">
              <a:latin typeface="Cambria" panose="02040503050406030204" pitchFamily="18" charset="0"/>
            </a:rPr>
            <a:t>40%</a:t>
          </a:r>
        </a:p>
      </cdr:txBody>
    </cdr:sp>
  </cdr:relSizeAnchor>
  <cdr:relSizeAnchor xmlns:cdr="http://schemas.openxmlformats.org/drawingml/2006/chartDrawing">
    <cdr:from>
      <cdr:x>0.78872</cdr:x>
      <cdr:y>0.24407</cdr:y>
    </cdr:from>
    <cdr:to>
      <cdr:x>0.88872</cdr:x>
      <cdr:y>0.31671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5205850" y="1202520"/>
          <a:ext cx="660039" cy="357894"/>
        </a:xfrm>
        <a:prstGeom xmlns:a="http://schemas.openxmlformats.org/drawingml/2006/main" prst="rect">
          <a:avLst/>
        </a:prstGeom>
        <a:ln xmlns:a="http://schemas.openxmlformats.org/drawingml/2006/main" w="19050">
          <a:solidFill>
            <a:srgbClr val="C00000"/>
          </a:solidFill>
        </a:ln>
        <a:effectLst xmlns:a="http://schemas.openxmlformats.org/drawingml/2006/main">
          <a:outerShdw blurRad="50800" dist="38100" dir="5400000" algn="t" rotWithShape="0">
            <a:prstClr val="black">
              <a:alpha val="40000"/>
            </a:prstClr>
          </a:outerShdw>
        </a:effectLst>
      </cdr:spPr>
      <cdr:style>
        <a:lnRef xmlns:a="http://schemas.openxmlformats.org/drawingml/2006/main" idx="2">
          <a:schemeClr val="accent2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MX" sz="1100" b="1">
              <a:latin typeface="Cambria" panose="02040503050406030204" pitchFamily="18" charset="0"/>
            </a:rPr>
            <a:t>97%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280147</xdr:colOff>
      <xdr:row>0</xdr:row>
      <xdr:rowOff>150719</xdr:rowOff>
    </xdr:from>
    <xdr:to>
      <xdr:col>7</xdr:col>
      <xdr:colOff>452437</xdr:colOff>
      <xdr:row>4</xdr:row>
      <xdr:rowOff>47625</xdr:rowOff>
    </xdr:to>
    <xdr:grpSp>
      <xdr:nvGrpSpPr>
        <xdr:cNvPr id="2" name="Grupo 1"/>
        <xdr:cNvGrpSpPr/>
      </xdr:nvGrpSpPr>
      <xdr:grpSpPr>
        <a:xfrm>
          <a:off x="1445559" y="150719"/>
          <a:ext cx="5046849" cy="658906"/>
          <a:chOff x="209550" y="171450"/>
          <a:chExt cx="2962275" cy="443532"/>
        </a:xfrm>
      </xdr:grpSpPr>
      <xdr:pic>
        <xdr:nvPicPr>
          <xdr:cNvPr id="3" name="Imagen 2" descr="http://www.yucatannews.com.mx/wp-content/uploads/2013/02/yucatannews-logo-INEA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209800" y="220265"/>
            <a:ext cx="962025" cy="36075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Imagen 3" descr="http://www.presencianoticias.com/files/140718-sep-logo-630x320-atiempo.png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20000" b="19688"/>
          <a:stretch/>
        </xdr:blipFill>
        <xdr:spPr bwMode="auto">
          <a:xfrm>
            <a:off x="209550" y="171450"/>
            <a:ext cx="1447800" cy="443532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9</xdr:col>
      <xdr:colOff>13608</xdr:colOff>
      <xdr:row>42</xdr:row>
      <xdr:rowOff>40821</xdr:rowOff>
    </xdr:from>
    <xdr:to>
      <xdr:col>19</xdr:col>
      <xdr:colOff>585106</xdr:colOff>
      <xdr:row>66</xdr:row>
      <xdr:rowOff>148997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0.3459</cdr:x>
      <cdr:y>0.67574</cdr:y>
    </cdr:from>
    <cdr:to>
      <cdr:x>0.4459</cdr:x>
      <cdr:y>0.74837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268615" y="2500539"/>
          <a:ext cx="655864" cy="268765"/>
        </a:xfrm>
        <a:prstGeom xmlns:a="http://schemas.openxmlformats.org/drawingml/2006/main" prst="rect">
          <a:avLst/>
        </a:prstGeom>
        <a:ln xmlns:a="http://schemas.openxmlformats.org/drawingml/2006/main" w="19050">
          <a:solidFill>
            <a:srgbClr val="C00000"/>
          </a:solidFill>
        </a:ln>
        <a:effectLst xmlns:a="http://schemas.openxmlformats.org/drawingml/2006/main">
          <a:outerShdw blurRad="50800" dist="38100" dir="5400000" algn="t" rotWithShape="0">
            <a:prstClr val="black">
              <a:alpha val="40000"/>
            </a:prstClr>
          </a:outerShdw>
        </a:effectLst>
      </cdr:spPr>
      <cdr:style>
        <a:lnRef xmlns:a="http://schemas.openxmlformats.org/drawingml/2006/main" idx="2">
          <a:schemeClr val="accent2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s-MX" sz="1100" b="1">
              <a:latin typeface="Cambria" panose="02040503050406030204" pitchFamily="18" charset="0"/>
            </a:rPr>
            <a:t>34%</a:t>
          </a:r>
        </a:p>
      </cdr:txBody>
    </cdr:sp>
  </cdr:relSizeAnchor>
  <cdr:relSizeAnchor xmlns:cdr="http://schemas.openxmlformats.org/drawingml/2006/chartDrawing">
    <cdr:from>
      <cdr:x>0.79936</cdr:x>
      <cdr:y>0.42942</cdr:y>
    </cdr:from>
    <cdr:to>
      <cdr:x>0.89936</cdr:x>
      <cdr:y>0.50206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5347679" y="1663289"/>
          <a:ext cx="668991" cy="281360"/>
        </a:xfrm>
        <a:prstGeom xmlns:a="http://schemas.openxmlformats.org/drawingml/2006/main" prst="rect">
          <a:avLst/>
        </a:prstGeom>
        <a:ln xmlns:a="http://schemas.openxmlformats.org/drawingml/2006/main" w="19050">
          <a:solidFill>
            <a:srgbClr val="C00000"/>
          </a:solidFill>
        </a:ln>
        <a:effectLst xmlns:a="http://schemas.openxmlformats.org/drawingml/2006/main">
          <a:outerShdw blurRad="50800" dist="38100" dir="5400000" algn="t" rotWithShape="0">
            <a:prstClr val="black">
              <a:alpha val="40000"/>
            </a:prstClr>
          </a:outerShdw>
        </a:effectLst>
      </cdr:spPr>
      <cdr:style>
        <a:lnRef xmlns:a="http://schemas.openxmlformats.org/drawingml/2006/main" idx="2">
          <a:schemeClr val="accent2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MX" sz="1100" b="1">
              <a:latin typeface="Cambria" panose="02040503050406030204" pitchFamily="18" charset="0"/>
            </a:rPr>
            <a:t>41%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427603</xdr:colOff>
      <xdr:row>0</xdr:row>
      <xdr:rowOff>161924</xdr:rowOff>
    </xdr:from>
    <xdr:to>
      <xdr:col>6</xdr:col>
      <xdr:colOff>37</xdr:colOff>
      <xdr:row>3</xdr:row>
      <xdr:rowOff>158749</xdr:rowOff>
    </xdr:to>
    <xdr:grpSp>
      <xdr:nvGrpSpPr>
        <xdr:cNvPr id="2" name="Grupo 1"/>
        <xdr:cNvGrpSpPr/>
      </xdr:nvGrpSpPr>
      <xdr:grpSpPr>
        <a:xfrm>
          <a:off x="427603" y="161924"/>
          <a:ext cx="4779434" cy="568325"/>
          <a:chOff x="209550" y="171450"/>
          <a:chExt cx="2962275" cy="443532"/>
        </a:xfrm>
      </xdr:grpSpPr>
      <xdr:pic>
        <xdr:nvPicPr>
          <xdr:cNvPr id="3" name="Imagen 2" descr="http://www.yucatannews.com.mx/wp-content/uploads/2013/02/yucatannews-logo-INEA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209800" y="220265"/>
            <a:ext cx="962025" cy="36075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Imagen 3" descr="http://www.presencianoticias.com/files/140718-sep-logo-630x320-atiempo.png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20000" b="19688"/>
          <a:stretch/>
        </xdr:blipFill>
        <xdr:spPr bwMode="auto">
          <a:xfrm>
            <a:off x="209550" y="171450"/>
            <a:ext cx="1447800" cy="443532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9</xdr:col>
      <xdr:colOff>17318</xdr:colOff>
      <xdr:row>34</xdr:row>
      <xdr:rowOff>16452</xdr:rowOff>
    </xdr:from>
    <xdr:to>
      <xdr:col>20</xdr:col>
      <xdr:colOff>0</xdr:colOff>
      <xdr:row>57</xdr:row>
      <xdr:rowOff>132050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0.35213</cdr:x>
      <cdr:y>0.65499</cdr:y>
    </cdr:from>
    <cdr:to>
      <cdr:x>0.45213</cdr:x>
      <cdr:y>0.72762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797616" y="2307801"/>
          <a:ext cx="510501" cy="255907"/>
        </a:xfrm>
        <a:prstGeom xmlns:a="http://schemas.openxmlformats.org/drawingml/2006/main" prst="rect">
          <a:avLst/>
        </a:prstGeom>
        <a:ln xmlns:a="http://schemas.openxmlformats.org/drawingml/2006/main" w="19050">
          <a:solidFill>
            <a:srgbClr val="C00000"/>
          </a:solidFill>
        </a:ln>
        <a:effectLst xmlns:a="http://schemas.openxmlformats.org/drawingml/2006/main">
          <a:outerShdw blurRad="50800" dist="38100" dir="5400000" algn="t" rotWithShape="0">
            <a:prstClr val="black">
              <a:alpha val="40000"/>
            </a:prstClr>
          </a:outerShdw>
        </a:effectLst>
      </cdr:spPr>
      <cdr:style>
        <a:lnRef xmlns:a="http://schemas.openxmlformats.org/drawingml/2006/main" idx="2">
          <a:schemeClr val="accent2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s-MX" sz="1100" b="1">
              <a:latin typeface="Cambria" panose="02040503050406030204" pitchFamily="18" charset="0"/>
            </a:rPr>
            <a:t>21%</a:t>
          </a:r>
        </a:p>
      </cdr:txBody>
    </cdr:sp>
  </cdr:relSizeAnchor>
  <cdr:relSizeAnchor xmlns:cdr="http://schemas.openxmlformats.org/drawingml/2006/chartDrawing">
    <cdr:from>
      <cdr:x>0.79423</cdr:x>
      <cdr:y>0.46025</cdr:y>
    </cdr:from>
    <cdr:to>
      <cdr:x>0.89423</cdr:x>
      <cdr:y>0.53289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4038476" y="1631396"/>
          <a:ext cx="508477" cy="257480"/>
        </a:xfrm>
        <a:prstGeom xmlns:a="http://schemas.openxmlformats.org/drawingml/2006/main" prst="rect">
          <a:avLst/>
        </a:prstGeom>
        <a:ln xmlns:a="http://schemas.openxmlformats.org/drawingml/2006/main" w="19050">
          <a:solidFill>
            <a:srgbClr val="C00000"/>
          </a:solidFill>
        </a:ln>
        <a:effectLst xmlns:a="http://schemas.openxmlformats.org/drawingml/2006/main">
          <a:outerShdw blurRad="50800" dist="38100" dir="5400000" algn="t" rotWithShape="0">
            <a:prstClr val="black">
              <a:alpha val="40000"/>
            </a:prstClr>
          </a:outerShdw>
        </a:effectLst>
      </cdr:spPr>
      <cdr:style>
        <a:lnRef xmlns:a="http://schemas.openxmlformats.org/drawingml/2006/main" idx="2">
          <a:schemeClr val="accent2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MX" sz="1100" b="1">
              <a:latin typeface="Cambria" panose="02040503050406030204" pitchFamily="18" charset="0"/>
            </a:rPr>
            <a:t>38%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575765</xdr:colOff>
      <xdr:row>0</xdr:row>
      <xdr:rowOff>161924</xdr:rowOff>
    </xdr:from>
    <xdr:to>
      <xdr:col>6</xdr:col>
      <xdr:colOff>374184</xdr:colOff>
      <xdr:row>3</xdr:row>
      <xdr:rowOff>179293</xdr:rowOff>
    </xdr:to>
    <xdr:grpSp>
      <xdr:nvGrpSpPr>
        <xdr:cNvPr id="2" name="Grupo 1"/>
        <xdr:cNvGrpSpPr/>
      </xdr:nvGrpSpPr>
      <xdr:grpSpPr>
        <a:xfrm>
          <a:off x="575765" y="161924"/>
          <a:ext cx="4698502" cy="588869"/>
          <a:chOff x="209550" y="171450"/>
          <a:chExt cx="2962275" cy="443532"/>
        </a:xfrm>
      </xdr:grpSpPr>
      <xdr:pic>
        <xdr:nvPicPr>
          <xdr:cNvPr id="3" name="Imagen 2" descr="http://www.yucatannews.com.mx/wp-content/uploads/2013/02/yucatannews-logo-INEA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209800" y="220265"/>
            <a:ext cx="962025" cy="36075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Imagen 3" descr="http://www.presencianoticias.com/files/140718-sep-logo-630x320-atiempo.png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20000" b="19688"/>
          <a:stretch/>
        </xdr:blipFill>
        <xdr:spPr bwMode="auto">
          <a:xfrm>
            <a:off x="209550" y="171450"/>
            <a:ext cx="1447800" cy="443532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9</xdr:col>
      <xdr:colOff>17318</xdr:colOff>
      <xdr:row>32</xdr:row>
      <xdr:rowOff>16452</xdr:rowOff>
    </xdr:from>
    <xdr:to>
      <xdr:col>20</xdr:col>
      <xdr:colOff>0</xdr:colOff>
      <xdr:row>55</xdr:row>
      <xdr:rowOff>132050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0.36042</cdr:x>
      <cdr:y>0.68202</cdr:y>
    </cdr:from>
    <cdr:to>
      <cdr:x>0.46042</cdr:x>
      <cdr:y>0.75465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844146" y="2469443"/>
          <a:ext cx="511665" cy="262978"/>
        </a:xfrm>
        <a:prstGeom xmlns:a="http://schemas.openxmlformats.org/drawingml/2006/main" prst="rect">
          <a:avLst/>
        </a:prstGeom>
        <a:ln xmlns:a="http://schemas.openxmlformats.org/drawingml/2006/main" w="19050">
          <a:solidFill>
            <a:srgbClr val="C00000"/>
          </a:solidFill>
        </a:ln>
        <a:effectLst xmlns:a="http://schemas.openxmlformats.org/drawingml/2006/main">
          <a:outerShdw blurRad="50800" dist="38100" dir="5400000" algn="t" rotWithShape="0">
            <a:prstClr val="black">
              <a:alpha val="40000"/>
            </a:prstClr>
          </a:outerShdw>
        </a:effectLst>
      </cdr:spPr>
      <cdr:style>
        <a:lnRef xmlns:a="http://schemas.openxmlformats.org/drawingml/2006/main" idx="2">
          <a:schemeClr val="accent2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s-MX" sz="1100" b="1">
              <a:latin typeface="Cambria" panose="02040503050406030204" pitchFamily="18" charset="0"/>
            </a:rPr>
            <a:t>77%</a:t>
          </a:r>
        </a:p>
      </cdr:txBody>
    </cdr:sp>
  </cdr:relSizeAnchor>
  <cdr:relSizeAnchor xmlns:cdr="http://schemas.openxmlformats.org/drawingml/2006/chartDrawing">
    <cdr:from>
      <cdr:x>0.8015</cdr:x>
      <cdr:y>0.62152</cdr:y>
    </cdr:from>
    <cdr:to>
      <cdr:x>0.9015</cdr:x>
      <cdr:y>0.69416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4075449" y="2203049"/>
          <a:ext cx="508476" cy="257480"/>
        </a:xfrm>
        <a:prstGeom xmlns:a="http://schemas.openxmlformats.org/drawingml/2006/main" prst="rect">
          <a:avLst/>
        </a:prstGeom>
        <a:ln xmlns:a="http://schemas.openxmlformats.org/drawingml/2006/main" w="19050">
          <a:solidFill>
            <a:srgbClr val="C00000"/>
          </a:solidFill>
        </a:ln>
        <a:effectLst xmlns:a="http://schemas.openxmlformats.org/drawingml/2006/main">
          <a:outerShdw blurRad="50800" dist="38100" dir="5400000" algn="t" rotWithShape="0">
            <a:prstClr val="black">
              <a:alpha val="40000"/>
            </a:prstClr>
          </a:outerShdw>
        </a:effectLst>
      </cdr:spPr>
      <cdr:style>
        <a:lnRef xmlns:a="http://schemas.openxmlformats.org/drawingml/2006/main" idx="2">
          <a:schemeClr val="accent2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MX" sz="1100" b="1">
              <a:latin typeface="Cambria" panose="02040503050406030204" pitchFamily="18" charset="0"/>
            </a:rPr>
            <a:t>15%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713346</xdr:colOff>
      <xdr:row>0</xdr:row>
      <xdr:rowOff>161925</xdr:rowOff>
    </xdr:from>
    <xdr:to>
      <xdr:col>6</xdr:col>
      <xdr:colOff>294851</xdr:colOff>
      <xdr:row>4</xdr:row>
      <xdr:rowOff>13607</xdr:rowOff>
    </xdr:to>
    <xdr:grpSp>
      <xdr:nvGrpSpPr>
        <xdr:cNvPr id="2" name="Grupo 1"/>
        <xdr:cNvGrpSpPr/>
      </xdr:nvGrpSpPr>
      <xdr:grpSpPr>
        <a:xfrm>
          <a:off x="713346" y="161925"/>
          <a:ext cx="4788505" cy="613682"/>
          <a:chOff x="209550" y="171450"/>
          <a:chExt cx="2962275" cy="443532"/>
        </a:xfrm>
      </xdr:grpSpPr>
      <xdr:pic>
        <xdr:nvPicPr>
          <xdr:cNvPr id="3" name="Imagen 2" descr="http://www.yucatannews.com.mx/wp-content/uploads/2013/02/yucatannews-logo-INEA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209800" y="220265"/>
            <a:ext cx="962025" cy="36075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Imagen 3" descr="http://www.presencianoticias.com/files/140718-sep-logo-630x320-atiempo.png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20000" b="19688"/>
          <a:stretch/>
        </xdr:blipFill>
        <xdr:spPr bwMode="auto">
          <a:xfrm>
            <a:off x="209550" y="171450"/>
            <a:ext cx="1447800" cy="443532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9</xdr:col>
      <xdr:colOff>17318</xdr:colOff>
      <xdr:row>35</xdr:row>
      <xdr:rowOff>16452</xdr:rowOff>
    </xdr:from>
    <xdr:to>
      <xdr:col>20</xdr:col>
      <xdr:colOff>0</xdr:colOff>
      <xdr:row>58</xdr:row>
      <xdr:rowOff>132050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0.36042</cdr:x>
      <cdr:y>0.68202</cdr:y>
    </cdr:from>
    <cdr:to>
      <cdr:x>0.46042</cdr:x>
      <cdr:y>0.75465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844146" y="2469443"/>
          <a:ext cx="511665" cy="262978"/>
        </a:xfrm>
        <a:prstGeom xmlns:a="http://schemas.openxmlformats.org/drawingml/2006/main" prst="rect">
          <a:avLst/>
        </a:prstGeom>
        <a:ln xmlns:a="http://schemas.openxmlformats.org/drawingml/2006/main" w="19050">
          <a:solidFill>
            <a:srgbClr val="C00000"/>
          </a:solidFill>
        </a:ln>
        <a:effectLst xmlns:a="http://schemas.openxmlformats.org/drawingml/2006/main">
          <a:outerShdw blurRad="50800" dist="38100" dir="5400000" algn="t" rotWithShape="0">
            <a:prstClr val="black">
              <a:alpha val="40000"/>
            </a:prstClr>
          </a:outerShdw>
        </a:effectLst>
      </cdr:spPr>
      <cdr:style>
        <a:lnRef xmlns:a="http://schemas.openxmlformats.org/drawingml/2006/main" idx="2">
          <a:schemeClr val="accent2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s-MX" sz="1100" b="1">
              <a:latin typeface="Cambria" panose="02040503050406030204" pitchFamily="18" charset="0"/>
            </a:rPr>
            <a:t>20%</a:t>
          </a:r>
        </a:p>
      </cdr:txBody>
    </cdr:sp>
  </cdr:relSizeAnchor>
  <cdr:relSizeAnchor xmlns:cdr="http://schemas.openxmlformats.org/drawingml/2006/chartDrawing">
    <cdr:from>
      <cdr:x>0.7963</cdr:x>
      <cdr:y>0.5416</cdr:y>
    </cdr:from>
    <cdr:to>
      <cdr:x>0.8963</cdr:x>
      <cdr:y>0.61424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4197981" y="2016844"/>
          <a:ext cx="527186" cy="270504"/>
        </a:xfrm>
        <a:prstGeom xmlns:a="http://schemas.openxmlformats.org/drawingml/2006/main" prst="rect">
          <a:avLst/>
        </a:prstGeom>
        <a:ln xmlns:a="http://schemas.openxmlformats.org/drawingml/2006/main" w="19050">
          <a:solidFill>
            <a:srgbClr val="C00000"/>
          </a:solidFill>
        </a:ln>
        <a:effectLst xmlns:a="http://schemas.openxmlformats.org/drawingml/2006/main">
          <a:outerShdw blurRad="50800" dist="38100" dir="5400000" algn="t" rotWithShape="0">
            <a:prstClr val="black">
              <a:alpha val="40000"/>
            </a:prstClr>
          </a:outerShdw>
        </a:effectLst>
      </cdr:spPr>
      <cdr:style>
        <a:lnRef xmlns:a="http://schemas.openxmlformats.org/drawingml/2006/main" idx="2">
          <a:schemeClr val="accent2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MX" sz="1100" b="1">
              <a:latin typeface="Cambria" panose="02040503050406030204" pitchFamily="18" charset="0"/>
            </a:rPr>
            <a:t>23%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0.34956</cdr:x>
      <cdr:y>0.66742</cdr:y>
    </cdr:from>
    <cdr:to>
      <cdr:x>0.44956</cdr:x>
      <cdr:y>0.74005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777432" y="2365746"/>
          <a:ext cx="508477" cy="257445"/>
        </a:xfrm>
        <a:prstGeom xmlns:a="http://schemas.openxmlformats.org/drawingml/2006/main" prst="rect">
          <a:avLst/>
        </a:prstGeom>
        <a:ln xmlns:a="http://schemas.openxmlformats.org/drawingml/2006/main" w="19050">
          <a:solidFill>
            <a:srgbClr val="C00000"/>
          </a:solidFill>
        </a:ln>
        <a:effectLst xmlns:a="http://schemas.openxmlformats.org/drawingml/2006/main">
          <a:outerShdw blurRad="50800" dist="38100" dir="5400000" algn="t" rotWithShape="0">
            <a:prstClr val="black">
              <a:alpha val="40000"/>
            </a:prstClr>
          </a:outerShdw>
        </a:effectLst>
      </cdr:spPr>
      <cdr:style>
        <a:lnRef xmlns:a="http://schemas.openxmlformats.org/drawingml/2006/main" idx="2">
          <a:schemeClr val="accent2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s-MX" sz="1050" b="1">
              <a:latin typeface="Cambria" panose="02040503050406030204" pitchFamily="18" charset="0"/>
            </a:rPr>
            <a:t>47%</a:t>
          </a:r>
        </a:p>
      </cdr:txBody>
    </cdr:sp>
  </cdr:relSizeAnchor>
  <cdr:relSizeAnchor xmlns:cdr="http://schemas.openxmlformats.org/drawingml/2006/chartDrawing">
    <cdr:from>
      <cdr:x>0.79878</cdr:x>
      <cdr:y>0.61835</cdr:y>
    </cdr:from>
    <cdr:to>
      <cdr:x>0.89878</cdr:x>
      <cdr:y>0.69099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4121563" y="2302651"/>
          <a:ext cx="515980" cy="270503"/>
        </a:xfrm>
        <a:prstGeom xmlns:a="http://schemas.openxmlformats.org/drawingml/2006/main" prst="rect">
          <a:avLst/>
        </a:prstGeom>
        <a:ln xmlns:a="http://schemas.openxmlformats.org/drawingml/2006/main" w="19050">
          <a:solidFill>
            <a:srgbClr val="C00000"/>
          </a:solidFill>
        </a:ln>
        <a:effectLst xmlns:a="http://schemas.openxmlformats.org/drawingml/2006/main">
          <a:outerShdw blurRad="50800" dist="38100" dir="5400000" algn="t" rotWithShape="0">
            <a:prstClr val="black">
              <a:alpha val="40000"/>
            </a:prstClr>
          </a:outerShdw>
        </a:effectLst>
      </cdr:spPr>
      <cdr:style>
        <a:lnRef xmlns:a="http://schemas.openxmlformats.org/drawingml/2006/main" idx="2">
          <a:schemeClr val="accent2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MX" sz="1100" b="1">
              <a:latin typeface="Cambria" panose="02040503050406030204" pitchFamily="18" charset="0"/>
            </a:rPr>
            <a:t>9%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866308</xdr:colOff>
      <xdr:row>0</xdr:row>
      <xdr:rowOff>144606</xdr:rowOff>
    </xdr:from>
    <xdr:to>
      <xdr:col>6</xdr:col>
      <xdr:colOff>443553</xdr:colOff>
      <xdr:row>4</xdr:row>
      <xdr:rowOff>17317</xdr:rowOff>
    </xdr:to>
    <xdr:grpSp>
      <xdr:nvGrpSpPr>
        <xdr:cNvPr id="2" name="Grupo 1"/>
        <xdr:cNvGrpSpPr/>
      </xdr:nvGrpSpPr>
      <xdr:grpSpPr>
        <a:xfrm>
          <a:off x="866308" y="144606"/>
          <a:ext cx="4604328" cy="634711"/>
          <a:chOff x="209550" y="171450"/>
          <a:chExt cx="2962275" cy="443532"/>
        </a:xfrm>
      </xdr:grpSpPr>
      <xdr:pic>
        <xdr:nvPicPr>
          <xdr:cNvPr id="3" name="Imagen 2" descr="http://www.yucatannews.com.mx/wp-content/uploads/2013/02/yucatannews-logo-INEA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209800" y="220265"/>
            <a:ext cx="962025" cy="36075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Imagen 3" descr="http://www.presencianoticias.com/files/140718-sep-logo-630x320-atiempo.png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20000" b="19688"/>
          <a:stretch/>
        </xdr:blipFill>
        <xdr:spPr bwMode="auto">
          <a:xfrm>
            <a:off x="209550" y="171450"/>
            <a:ext cx="1447800" cy="443532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9</xdr:col>
      <xdr:colOff>17318</xdr:colOff>
      <xdr:row>34</xdr:row>
      <xdr:rowOff>16452</xdr:rowOff>
    </xdr:from>
    <xdr:to>
      <xdr:col>20</xdr:col>
      <xdr:colOff>0</xdr:colOff>
      <xdr:row>57</xdr:row>
      <xdr:rowOff>132050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0.36042</cdr:x>
      <cdr:y>0.68202</cdr:y>
    </cdr:from>
    <cdr:to>
      <cdr:x>0.46042</cdr:x>
      <cdr:y>0.75465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844146" y="2469443"/>
          <a:ext cx="511665" cy="262978"/>
        </a:xfrm>
        <a:prstGeom xmlns:a="http://schemas.openxmlformats.org/drawingml/2006/main" prst="rect">
          <a:avLst/>
        </a:prstGeom>
        <a:ln xmlns:a="http://schemas.openxmlformats.org/drawingml/2006/main" w="19050">
          <a:solidFill>
            <a:srgbClr val="C00000"/>
          </a:solidFill>
        </a:ln>
        <a:effectLst xmlns:a="http://schemas.openxmlformats.org/drawingml/2006/main">
          <a:outerShdw blurRad="50800" dist="38100" dir="5400000" algn="t" rotWithShape="0">
            <a:prstClr val="black">
              <a:alpha val="40000"/>
            </a:prstClr>
          </a:outerShdw>
        </a:effectLst>
      </cdr:spPr>
      <cdr:style>
        <a:lnRef xmlns:a="http://schemas.openxmlformats.org/drawingml/2006/main" idx="2">
          <a:schemeClr val="accent2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s-MX" sz="1100" b="1">
              <a:latin typeface="Cambria" panose="02040503050406030204" pitchFamily="18" charset="0"/>
            </a:rPr>
            <a:t>0%</a:t>
          </a:r>
        </a:p>
      </cdr:txBody>
    </cdr:sp>
  </cdr:relSizeAnchor>
  <cdr:relSizeAnchor xmlns:cdr="http://schemas.openxmlformats.org/drawingml/2006/chartDrawing">
    <cdr:from>
      <cdr:x>0.79106</cdr:x>
      <cdr:y>0.36545</cdr:y>
    </cdr:from>
    <cdr:to>
      <cdr:x>0.89106</cdr:x>
      <cdr:y>0.43809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4047586" y="1323212"/>
          <a:ext cx="511665" cy="263015"/>
        </a:xfrm>
        <a:prstGeom xmlns:a="http://schemas.openxmlformats.org/drawingml/2006/main" prst="rect">
          <a:avLst/>
        </a:prstGeom>
        <a:ln xmlns:a="http://schemas.openxmlformats.org/drawingml/2006/main" w="19050">
          <a:solidFill>
            <a:srgbClr val="C00000"/>
          </a:solidFill>
        </a:ln>
        <a:effectLst xmlns:a="http://schemas.openxmlformats.org/drawingml/2006/main">
          <a:outerShdw blurRad="50800" dist="38100" dir="5400000" algn="t" rotWithShape="0">
            <a:prstClr val="black">
              <a:alpha val="40000"/>
            </a:prstClr>
          </a:outerShdw>
        </a:effectLst>
      </cdr:spPr>
      <cdr:style>
        <a:lnRef xmlns:a="http://schemas.openxmlformats.org/drawingml/2006/main" idx="2">
          <a:schemeClr val="accent2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MX" sz="1100" b="1">
              <a:latin typeface="Cambria" panose="02040503050406030204" pitchFamily="18" charset="0"/>
            </a:rPr>
            <a:t>48%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1178728</xdr:colOff>
      <xdr:row>0</xdr:row>
      <xdr:rowOff>161924</xdr:rowOff>
    </xdr:from>
    <xdr:to>
      <xdr:col>6</xdr:col>
      <xdr:colOff>552028</xdr:colOff>
      <xdr:row>4</xdr:row>
      <xdr:rowOff>17317</xdr:rowOff>
    </xdr:to>
    <xdr:grpSp>
      <xdr:nvGrpSpPr>
        <xdr:cNvPr id="2" name="Grupo 1"/>
        <xdr:cNvGrpSpPr/>
      </xdr:nvGrpSpPr>
      <xdr:grpSpPr>
        <a:xfrm>
          <a:off x="1583541" y="161924"/>
          <a:ext cx="5790768" cy="617393"/>
          <a:chOff x="209550" y="171450"/>
          <a:chExt cx="2962275" cy="443532"/>
        </a:xfrm>
      </xdr:grpSpPr>
      <xdr:pic>
        <xdr:nvPicPr>
          <xdr:cNvPr id="3" name="Imagen 2" descr="http://www.yucatannews.com.mx/wp-content/uploads/2013/02/yucatannews-logo-INEA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209800" y="220265"/>
            <a:ext cx="962025" cy="36075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Imagen 3" descr="http://www.presencianoticias.com/files/140718-sep-logo-630x320-atiempo.png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20000" b="19688"/>
          <a:stretch/>
        </xdr:blipFill>
        <xdr:spPr bwMode="auto">
          <a:xfrm>
            <a:off x="209550" y="171450"/>
            <a:ext cx="1447800" cy="443532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8</xdr:col>
      <xdr:colOff>585107</xdr:colOff>
      <xdr:row>56</xdr:row>
      <xdr:rowOff>95249</xdr:rowOff>
    </xdr:from>
    <xdr:to>
      <xdr:col>20</xdr:col>
      <xdr:colOff>0</xdr:colOff>
      <xdr:row>79</xdr:row>
      <xdr:rowOff>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0.35641</cdr:x>
      <cdr:y>0.664</cdr:y>
    </cdr:from>
    <cdr:to>
      <cdr:x>0.45641</cdr:x>
      <cdr:y>0.73663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419428" y="2332662"/>
          <a:ext cx="678837" cy="255153"/>
        </a:xfrm>
        <a:prstGeom xmlns:a="http://schemas.openxmlformats.org/drawingml/2006/main" prst="rect">
          <a:avLst/>
        </a:prstGeom>
        <a:ln xmlns:a="http://schemas.openxmlformats.org/drawingml/2006/main" w="19050">
          <a:solidFill>
            <a:srgbClr val="C00000"/>
          </a:solidFill>
        </a:ln>
        <a:effectLst xmlns:a="http://schemas.openxmlformats.org/drawingml/2006/main">
          <a:outerShdw blurRad="50800" dist="38100" dir="5400000" algn="t" rotWithShape="0">
            <a:prstClr val="black">
              <a:alpha val="40000"/>
            </a:prstClr>
          </a:outerShdw>
        </a:effectLst>
      </cdr:spPr>
      <cdr:style>
        <a:lnRef xmlns:a="http://schemas.openxmlformats.org/drawingml/2006/main" idx="2">
          <a:schemeClr val="accent2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s-MX" sz="1100" b="1">
              <a:latin typeface="Cambria" panose="02040503050406030204" pitchFamily="18" charset="0"/>
            </a:rPr>
            <a:t>28%</a:t>
          </a:r>
        </a:p>
      </cdr:txBody>
    </cdr:sp>
  </cdr:relSizeAnchor>
  <cdr:relSizeAnchor xmlns:cdr="http://schemas.openxmlformats.org/drawingml/2006/chartDrawing">
    <cdr:from>
      <cdr:x>0.80281</cdr:x>
      <cdr:y>0.34463</cdr:y>
    </cdr:from>
    <cdr:to>
      <cdr:x>0.90281</cdr:x>
      <cdr:y>0.41726</cdr:y>
    </cdr:to>
    <cdr:sp macro="" textlink="">
      <cdr:nvSpPr>
        <cdr:cNvPr id="4" name="1 CuadroTexto"/>
        <cdr:cNvSpPr txBox="1"/>
      </cdr:nvSpPr>
      <cdr:spPr>
        <a:xfrm xmlns:a="http://schemas.openxmlformats.org/drawingml/2006/main">
          <a:off x="5449767" y="1210714"/>
          <a:ext cx="678836" cy="255152"/>
        </a:xfrm>
        <a:prstGeom xmlns:a="http://schemas.openxmlformats.org/drawingml/2006/main" prst="rect">
          <a:avLst/>
        </a:prstGeom>
        <a:ln xmlns:a="http://schemas.openxmlformats.org/drawingml/2006/main" w="19050">
          <a:solidFill>
            <a:srgbClr val="C00000"/>
          </a:solidFill>
        </a:ln>
        <a:effectLst xmlns:a="http://schemas.openxmlformats.org/drawingml/2006/main">
          <a:outerShdw blurRad="50800" dist="38100" dir="5400000" algn="t" rotWithShape="0">
            <a:prstClr val="black">
              <a:alpha val="40000"/>
            </a:prstClr>
          </a:outerShdw>
        </a:effectLst>
      </cdr:spPr>
      <cdr:style>
        <a:lnRef xmlns:a="http://schemas.openxmlformats.org/drawingml/2006/main" idx="2">
          <a:schemeClr val="accent2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MX" sz="1100" b="1">
              <a:latin typeface="Cambria" panose="02040503050406030204" pitchFamily="18" charset="0"/>
            </a:rPr>
            <a:t>54%</a:t>
          </a: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795605</xdr:colOff>
      <xdr:row>1</xdr:row>
      <xdr:rowOff>38661</xdr:rowOff>
    </xdr:from>
    <xdr:to>
      <xdr:col>5</xdr:col>
      <xdr:colOff>1411928</xdr:colOff>
      <xdr:row>3</xdr:row>
      <xdr:rowOff>76761</xdr:rowOff>
    </xdr:to>
    <xdr:grpSp>
      <xdr:nvGrpSpPr>
        <xdr:cNvPr id="2" name="Grupo 1"/>
        <xdr:cNvGrpSpPr/>
      </xdr:nvGrpSpPr>
      <xdr:grpSpPr>
        <a:xfrm>
          <a:off x="795605" y="229161"/>
          <a:ext cx="4919382" cy="419100"/>
          <a:chOff x="209550" y="171450"/>
          <a:chExt cx="2962275" cy="443532"/>
        </a:xfrm>
      </xdr:grpSpPr>
      <xdr:pic>
        <xdr:nvPicPr>
          <xdr:cNvPr id="3" name="Imagen 2" descr="http://www.yucatannews.com.mx/wp-content/uploads/2013/02/yucatannews-logo-INEA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209800" y="220265"/>
            <a:ext cx="962025" cy="36075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Imagen 3" descr="http://www.presencianoticias.com/files/140718-sep-logo-630x320-atiempo.png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20000" b="19688"/>
          <a:stretch/>
        </xdr:blipFill>
        <xdr:spPr bwMode="auto">
          <a:xfrm>
            <a:off x="209550" y="171450"/>
            <a:ext cx="1447800" cy="443532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9</xdr:col>
      <xdr:colOff>-1</xdr:colOff>
      <xdr:row>37</xdr:row>
      <xdr:rowOff>0</xdr:rowOff>
    </xdr:from>
    <xdr:to>
      <xdr:col>19</xdr:col>
      <xdr:colOff>458931</xdr:colOff>
      <xdr:row>61</xdr:row>
      <xdr:rowOff>22946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0.34494</cdr:x>
      <cdr:y>0.68651</cdr:y>
    </cdr:from>
    <cdr:to>
      <cdr:x>0.46566</cdr:x>
      <cdr:y>0.75914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781737" y="2600584"/>
          <a:ext cx="623586" cy="275131"/>
        </a:xfrm>
        <a:prstGeom xmlns:a="http://schemas.openxmlformats.org/drawingml/2006/main" prst="rect">
          <a:avLst/>
        </a:prstGeom>
        <a:ln xmlns:a="http://schemas.openxmlformats.org/drawingml/2006/main" w="19050">
          <a:solidFill>
            <a:srgbClr val="C00000"/>
          </a:solidFill>
        </a:ln>
        <a:effectLst xmlns:a="http://schemas.openxmlformats.org/drawingml/2006/main">
          <a:outerShdw blurRad="50800" dist="38100" dir="5400000" algn="t" rotWithShape="0">
            <a:prstClr val="black">
              <a:alpha val="40000"/>
            </a:prstClr>
          </a:outerShdw>
        </a:effectLst>
      </cdr:spPr>
      <cdr:style>
        <a:lnRef xmlns:a="http://schemas.openxmlformats.org/drawingml/2006/main" idx="2">
          <a:schemeClr val="accent2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s-MX" sz="1100" b="1">
              <a:latin typeface="Cambria" panose="02040503050406030204" pitchFamily="18" charset="0"/>
            </a:rPr>
            <a:t>101%</a:t>
          </a:r>
        </a:p>
      </cdr:txBody>
    </cdr:sp>
  </cdr:relSizeAnchor>
  <cdr:relSizeAnchor xmlns:cdr="http://schemas.openxmlformats.org/drawingml/2006/chartDrawing">
    <cdr:from>
      <cdr:x>0.79603</cdr:x>
      <cdr:y>0.6723</cdr:y>
    </cdr:from>
    <cdr:to>
      <cdr:x>0.89603</cdr:x>
      <cdr:y>0.74494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4048121" y="2430515"/>
          <a:ext cx="508536" cy="262611"/>
        </a:xfrm>
        <a:prstGeom xmlns:a="http://schemas.openxmlformats.org/drawingml/2006/main" prst="rect">
          <a:avLst/>
        </a:prstGeom>
        <a:ln xmlns:a="http://schemas.openxmlformats.org/drawingml/2006/main" w="19050">
          <a:solidFill>
            <a:srgbClr val="C00000"/>
          </a:solidFill>
        </a:ln>
        <a:effectLst xmlns:a="http://schemas.openxmlformats.org/drawingml/2006/main">
          <a:outerShdw blurRad="50800" dist="38100" dir="5400000" algn="t" rotWithShape="0">
            <a:prstClr val="black">
              <a:alpha val="40000"/>
            </a:prstClr>
          </a:outerShdw>
        </a:effectLst>
      </cdr:spPr>
      <cdr:style>
        <a:lnRef xmlns:a="http://schemas.openxmlformats.org/drawingml/2006/main" idx="2">
          <a:schemeClr val="accent2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MX" sz="1100" b="1">
              <a:latin typeface="Cambria" panose="02040503050406030204" pitchFamily="18" charset="0"/>
            </a:rPr>
            <a:t>4%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333437</xdr:colOff>
      <xdr:row>0</xdr:row>
      <xdr:rowOff>161925</xdr:rowOff>
    </xdr:from>
    <xdr:to>
      <xdr:col>4</xdr:col>
      <xdr:colOff>205715</xdr:colOff>
      <xdr:row>3</xdr:row>
      <xdr:rowOff>164523</xdr:rowOff>
    </xdr:to>
    <xdr:grpSp>
      <xdr:nvGrpSpPr>
        <xdr:cNvPr id="2" name="Grupo 1"/>
        <xdr:cNvGrpSpPr/>
      </xdr:nvGrpSpPr>
      <xdr:grpSpPr>
        <a:xfrm>
          <a:off x="333437" y="161925"/>
          <a:ext cx="5527747" cy="574098"/>
          <a:chOff x="209550" y="171450"/>
          <a:chExt cx="2962275" cy="443532"/>
        </a:xfrm>
      </xdr:grpSpPr>
      <xdr:pic>
        <xdr:nvPicPr>
          <xdr:cNvPr id="3" name="Imagen 2" descr="http://www.yucatannews.com.mx/wp-content/uploads/2013/02/yucatannews-logo-INEA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209800" y="220265"/>
            <a:ext cx="962025" cy="36075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Imagen 3" descr="http://www.presencianoticias.com/files/140718-sep-logo-630x320-atiempo.png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20000" b="19688"/>
          <a:stretch/>
        </xdr:blipFill>
        <xdr:spPr bwMode="auto">
          <a:xfrm>
            <a:off x="209550" y="171450"/>
            <a:ext cx="1447800" cy="443532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9</xdr:col>
      <xdr:colOff>13608</xdr:colOff>
      <xdr:row>51</xdr:row>
      <xdr:rowOff>40821</xdr:rowOff>
    </xdr:from>
    <xdr:to>
      <xdr:col>19</xdr:col>
      <xdr:colOff>585106</xdr:colOff>
      <xdr:row>75</xdr:row>
      <xdr:rowOff>148997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0.34518</cdr:x>
      <cdr:y>0.6088</cdr:y>
    </cdr:from>
    <cdr:to>
      <cdr:x>0.44519</cdr:x>
      <cdr:y>0.68143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252174" y="2327393"/>
          <a:ext cx="652528" cy="277659"/>
        </a:xfrm>
        <a:prstGeom xmlns:a="http://schemas.openxmlformats.org/drawingml/2006/main" prst="rect">
          <a:avLst/>
        </a:prstGeom>
        <a:ln xmlns:a="http://schemas.openxmlformats.org/drawingml/2006/main" w="19050">
          <a:solidFill>
            <a:srgbClr val="C00000"/>
          </a:solidFill>
        </a:ln>
        <a:effectLst xmlns:a="http://schemas.openxmlformats.org/drawingml/2006/main">
          <a:outerShdw blurRad="50800" dist="38100" dir="5400000" algn="t" rotWithShape="0">
            <a:prstClr val="black">
              <a:alpha val="40000"/>
            </a:prstClr>
          </a:outerShdw>
        </a:effectLst>
      </cdr:spPr>
      <cdr:style>
        <a:lnRef xmlns:a="http://schemas.openxmlformats.org/drawingml/2006/main" idx="2">
          <a:schemeClr val="accent2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s-MX" sz="1100" b="1">
              <a:latin typeface="Cambria" panose="02040503050406030204" pitchFamily="18" charset="0"/>
            </a:rPr>
            <a:t>65%</a:t>
          </a:r>
        </a:p>
      </cdr:txBody>
    </cdr:sp>
  </cdr:relSizeAnchor>
  <cdr:relSizeAnchor xmlns:cdr="http://schemas.openxmlformats.org/drawingml/2006/chartDrawing">
    <cdr:from>
      <cdr:x>0.79898</cdr:x>
      <cdr:y>0.24721</cdr:y>
    </cdr:from>
    <cdr:to>
      <cdr:x>0.89898</cdr:x>
      <cdr:y>0.31984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5213046" y="945065"/>
          <a:ext cx="652462" cy="277659"/>
        </a:xfrm>
        <a:prstGeom xmlns:a="http://schemas.openxmlformats.org/drawingml/2006/main" prst="rect">
          <a:avLst/>
        </a:prstGeom>
        <a:ln xmlns:a="http://schemas.openxmlformats.org/drawingml/2006/main" w="19050">
          <a:solidFill>
            <a:srgbClr val="C00000"/>
          </a:solidFill>
        </a:ln>
        <a:effectLst xmlns:a="http://schemas.openxmlformats.org/drawingml/2006/main">
          <a:outerShdw blurRad="50800" dist="38100" dir="5400000" algn="t" rotWithShape="0">
            <a:prstClr val="black">
              <a:alpha val="40000"/>
            </a:prstClr>
          </a:outerShdw>
        </a:effectLst>
      </cdr:spPr>
      <cdr:style>
        <a:lnRef xmlns:a="http://schemas.openxmlformats.org/drawingml/2006/main" idx="2">
          <a:schemeClr val="accent2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MX" sz="1100" b="1">
              <a:latin typeface="Cambria" panose="02040503050406030204" pitchFamily="18" charset="0"/>
            </a:rPr>
            <a:t>75%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178631</xdr:colOff>
      <xdr:row>0</xdr:row>
      <xdr:rowOff>161925</xdr:rowOff>
    </xdr:from>
    <xdr:to>
      <xdr:col>5</xdr:col>
      <xdr:colOff>37</xdr:colOff>
      <xdr:row>4</xdr:row>
      <xdr:rowOff>47625</xdr:rowOff>
    </xdr:to>
    <xdr:grpSp>
      <xdr:nvGrpSpPr>
        <xdr:cNvPr id="2" name="Grupo 1"/>
        <xdr:cNvGrpSpPr/>
      </xdr:nvGrpSpPr>
      <xdr:grpSpPr>
        <a:xfrm>
          <a:off x="178631" y="161925"/>
          <a:ext cx="5762625" cy="647700"/>
          <a:chOff x="209550" y="171450"/>
          <a:chExt cx="2962275" cy="443532"/>
        </a:xfrm>
      </xdr:grpSpPr>
      <xdr:pic>
        <xdr:nvPicPr>
          <xdr:cNvPr id="3" name="Imagen 2" descr="http://www.yucatannews.com.mx/wp-content/uploads/2013/02/yucatannews-logo-INEA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209800" y="220265"/>
            <a:ext cx="962025" cy="36075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Imagen 3" descr="http://www.presencianoticias.com/files/140718-sep-logo-630x320-atiempo.png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20000" b="19688"/>
          <a:stretch/>
        </xdr:blipFill>
        <xdr:spPr bwMode="auto">
          <a:xfrm>
            <a:off x="209550" y="171450"/>
            <a:ext cx="1447800" cy="443532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8</xdr:col>
      <xdr:colOff>-1</xdr:colOff>
      <xdr:row>33</xdr:row>
      <xdr:rowOff>0</xdr:rowOff>
    </xdr:from>
    <xdr:to>
      <xdr:col>18</xdr:col>
      <xdr:colOff>458931</xdr:colOff>
      <xdr:row>57</xdr:row>
      <xdr:rowOff>22946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0.34927</cdr:x>
      <cdr:y>0.65957</cdr:y>
    </cdr:from>
    <cdr:to>
      <cdr:x>0.44927</cdr:x>
      <cdr:y>0.7322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782085" y="2465279"/>
          <a:ext cx="510236" cy="271469"/>
        </a:xfrm>
        <a:prstGeom xmlns:a="http://schemas.openxmlformats.org/drawingml/2006/main" prst="rect">
          <a:avLst/>
        </a:prstGeom>
        <a:ln xmlns:a="http://schemas.openxmlformats.org/drawingml/2006/main" w="19050">
          <a:solidFill>
            <a:srgbClr val="C00000"/>
          </a:solidFill>
        </a:ln>
        <a:effectLst xmlns:a="http://schemas.openxmlformats.org/drawingml/2006/main">
          <a:outerShdw blurRad="50800" dist="38100" dir="5400000" algn="t" rotWithShape="0">
            <a:prstClr val="black">
              <a:alpha val="40000"/>
            </a:prstClr>
          </a:outerShdw>
        </a:effectLst>
      </cdr:spPr>
      <cdr:style>
        <a:lnRef xmlns:a="http://schemas.openxmlformats.org/drawingml/2006/main" idx="2">
          <a:schemeClr val="accent2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s-MX" sz="1100" b="1">
              <a:latin typeface="Cambria" panose="02040503050406030204" pitchFamily="18" charset="0"/>
            </a:rPr>
            <a:t>94%</a:t>
          </a:r>
        </a:p>
      </cdr:txBody>
    </cdr:sp>
  </cdr:relSizeAnchor>
  <cdr:relSizeAnchor xmlns:cdr="http://schemas.openxmlformats.org/drawingml/2006/chartDrawing">
    <cdr:from>
      <cdr:x>0.79817</cdr:x>
      <cdr:y>0.49282</cdr:y>
    </cdr:from>
    <cdr:to>
      <cdr:x>0.89817</cdr:x>
      <cdr:y>0.56546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4072576" y="1842018"/>
          <a:ext cx="510237" cy="271507"/>
        </a:xfrm>
        <a:prstGeom xmlns:a="http://schemas.openxmlformats.org/drawingml/2006/main" prst="rect">
          <a:avLst/>
        </a:prstGeom>
        <a:ln xmlns:a="http://schemas.openxmlformats.org/drawingml/2006/main" w="19050">
          <a:solidFill>
            <a:srgbClr val="C00000"/>
          </a:solidFill>
        </a:ln>
        <a:effectLst xmlns:a="http://schemas.openxmlformats.org/drawingml/2006/main">
          <a:outerShdw blurRad="50800" dist="38100" dir="5400000" algn="t" rotWithShape="0">
            <a:prstClr val="black">
              <a:alpha val="40000"/>
            </a:prstClr>
          </a:outerShdw>
        </a:effectLst>
      </cdr:spPr>
      <cdr:style>
        <a:lnRef xmlns:a="http://schemas.openxmlformats.org/drawingml/2006/main" idx="2">
          <a:schemeClr val="accent2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MX" sz="1100" b="1">
              <a:latin typeface="Cambria" panose="02040503050406030204" pitchFamily="18" charset="0"/>
            </a:rPr>
            <a:t>33%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235310</xdr:colOff>
      <xdr:row>0</xdr:row>
      <xdr:rowOff>161925</xdr:rowOff>
    </xdr:from>
    <xdr:to>
      <xdr:col>5</xdr:col>
      <xdr:colOff>164961</xdr:colOff>
      <xdr:row>3</xdr:row>
      <xdr:rowOff>179917</xdr:rowOff>
    </xdr:to>
    <xdr:grpSp>
      <xdr:nvGrpSpPr>
        <xdr:cNvPr id="2" name="Grupo 1"/>
        <xdr:cNvGrpSpPr/>
      </xdr:nvGrpSpPr>
      <xdr:grpSpPr>
        <a:xfrm>
          <a:off x="235310" y="161925"/>
          <a:ext cx="5543798" cy="589492"/>
          <a:chOff x="209550" y="171450"/>
          <a:chExt cx="2962275" cy="443532"/>
        </a:xfrm>
      </xdr:grpSpPr>
      <xdr:pic>
        <xdr:nvPicPr>
          <xdr:cNvPr id="3" name="Imagen 2" descr="http://www.yucatannews.com.mx/wp-content/uploads/2013/02/yucatannews-logo-INEA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209800" y="220265"/>
            <a:ext cx="962025" cy="36075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Imagen 3" descr="http://www.presencianoticias.com/files/140718-sep-logo-630x320-atiempo.png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20000" b="19688"/>
          <a:stretch/>
        </xdr:blipFill>
        <xdr:spPr bwMode="auto">
          <a:xfrm>
            <a:off x="209550" y="171450"/>
            <a:ext cx="1447800" cy="443532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7</xdr:col>
      <xdr:colOff>398318</xdr:colOff>
      <xdr:row>31</xdr:row>
      <xdr:rowOff>1</xdr:rowOff>
    </xdr:from>
    <xdr:to>
      <xdr:col>19</xdr:col>
      <xdr:colOff>8659</xdr:colOff>
      <xdr:row>53</xdr:row>
      <xdr:rowOff>22947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0.35487</cdr:x>
      <cdr:y>0.63396</cdr:y>
    </cdr:from>
    <cdr:to>
      <cdr:x>0.45487</cdr:x>
      <cdr:y>0.70659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855993" y="2102117"/>
          <a:ext cx="523009" cy="240832"/>
        </a:xfrm>
        <a:prstGeom xmlns:a="http://schemas.openxmlformats.org/drawingml/2006/main" prst="rect">
          <a:avLst/>
        </a:prstGeom>
        <a:ln xmlns:a="http://schemas.openxmlformats.org/drawingml/2006/main" w="19050">
          <a:solidFill>
            <a:srgbClr val="C00000"/>
          </a:solidFill>
        </a:ln>
        <a:effectLst xmlns:a="http://schemas.openxmlformats.org/drawingml/2006/main">
          <a:outerShdw blurRad="50800" dist="38100" dir="5400000" algn="t" rotWithShape="0">
            <a:prstClr val="black">
              <a:alpha val="40000"/>
            </a:prstClr>
          </a:outerShdw>
        </a:effectLst>
      </cdr:spPr>
      <cdr:style>
        <a:lnRef xmlns:a="http://schemas.openxmlformats.org/drawingml/2006/main" idx="2">
          <a:schemeClr val="accent2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s-MX" sz="1100" b="1">
              <a:latin typeface="Cambria" panose="02040503050406030204" pitchFamily="18" charset="0"/>
            </a:rPr>
            <a:t>27%</a:t>
          </a:r>
        </a:p>
      </cdr:txBody>
    </cdr:sp>
  </cdr:relSizeAnchor>
  <cdr:relSizeAnchor xmlns:cdr="http://schemas.openxmlformats.org/drawingml/2006/chartDrawing">
    <cdr:from>
      <cdr:x>0.79792</cdr:x>
      <cdr:y>0.16312</cdr:y>
    </cdr:from>
    <cdr:to>
      <cdr:x>0.89792</cdr:x>
      <cdr:y>0.23576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4173185" y="540882"/>
          <a:ext cx="523010" cy="240865"/>
        </a:xfrm>
        <a:prstGeom xmlns:a="http://schemas.openxmlformats.org/drawingml/2006/main" prst="rect">
          <a:avLst/>
        </a:prstGeom>
        <a:ln xmlns:a="http://schemas.openxmlformats.org/drawingml/2006/main" w="19050">
          <a:solidFill>
            <a:srgbClr val="C00000"/>
          </a:solidFill>
        </a:ln>
        <a:effectLst xmlns:a="http://schemas.openxmlformats.org/drawingml/2006/main">
          <a:outerShdw blurRad="50800" dist="38100" dir="5400000" algn="t" rotWithShape="0">
            <a:prstClr val="black">
              <a:alpha val="40000"/>
            </a:prstClr>
          </a:outerShdw>
        </a:effectLst>
      </cdr:spPr>
      <cdr:style>
        <a:lnRef xmlns:a="http://schemas.openxmlformats.org/drawingml/2006/main" idx="2">
          <a:schemeClr val="accent2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MX" sz="1100" b="1">
              <a:latin typeface="Cambria" panose="02040503050406030204" pitchFamily="18" charset="0"/>
            </a:rPr>
            <a:t>81%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D93"/>
  <sheetViews>
    <sheetView tabSelected="1" zoomScale="85" zoomScaleNormal="85" workbookViewId="0">
      <selection activeCell="AH54" sqref="AH54"/>
    </sheetView>
  </sheetViews>
  <sheetFormatPr baseColWidth="10" defaultColWidth="11.42578125" defaultRowHeight="12" x14ac:dyDescent="0.2"/>
  <cols>
    <col min="1" max="1" width="3" style="69" customWidth="1"/>
    <col min="2" max="2" width="9.28515625" style="69" customWidth="1"/>
    <col min="3" max="3" width="10.85546875" style="69" customWidth="1"/>
    <col min="4" max="4" width="8" style="69" customWidth="1"/>
    <col min="5" max="5" width="6.85546875" style="69" customWidth="1"/>
    <col min="6" max="6" width="8.28515625" style="69" bestFit="1" customWidth="1"/>
    <col min="7" max="7" width="6.5703125" style="69" customWidth="1"/>
    <col min="8" max="8" width="8.28515625" style="69" bestFit="1" customWidth="1"/>
    <col min="9" max="9" width="5.7109375" style="69" customWidth="1"/>
    <col min="10" max="10" width="8.140625" style="69" bestFit="1" customWidth="1"/>
    <col min="11" max="11" width="5.7109375" style="69" customWidth="1"/>
    <col min="12" max="12" width="8.140625" style="69" bestFit="1" customWidth="1"/>
    <col min="13" max="13" width="5.7109375" style="69" customWidth="1"/>
    <col min="14" max="14" width="0.5703125" style="69" customWidth="1"/>
    <col min="15" max="15" width="9.140625" style="69" customWidth="1"/>
    <col min="16" max="16" width="6.140625" style="69" customWidth="1"/>
    <col min="17" max="17" width="9.5703125" style="69" customWidth="1"/>
    <col min="18" max="18" width="6.5703125" style="69" customWidth="1"/>
    <col min="19" max="19" width="8.140625" style="69" bestFit="1" customWidth="1"/>
    <col min="20" max="20" width="5.7109375" style="69" customWidth="1"/>
    <col min="21" max="21" width="6.42578125" style="69" customWidth="1"/>
    <col min="22" max="22" width="7" style="69" customWidth="1"/>
    <col min="23" max="23" width="5.7109375" style="69" customWidth="1"/>
    <col min="24" max="24" width="6.42578125" style="69" customWidth="1"/>
    <col min="25" max="25" width="9" style="69" bestFit="1" customWidth="1"/>
    <col min="26" max="26" width="6.140625" style="69" customWidth="1"/>
    <col min="27" max="27" width="10.7109375" style="69" customWidth="1"/>
    <col min="28" max="28" width="6.42578125" style="69" bestFit="1" customWidth="1"/>
    <col min="29" max="29" width="12.5703125" style="69" bestFit="1" customWidth="1"/>
    <col min="30" max="30" width="5.7109375" style="69" customWidth="1"/>
    <col min="31" max="16384" width="11.42578125" style="69"/>
  </cols>
  <sheetData>
    <row r="1" spans="1:30" s="122" customFormat="1" ht="15" customHeight="1" x14ac:dyDescent="0.15">
      <c r="A1" s="286" t="s">
        <v>2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  <c r="AB1" s="287"/>
      <c r="AC1" s="287"/>
      <c r="AD1" s="288"/>
    </row>
    <row r="2" spans="1:30" s="122" customFormat="1" ht="15" customHeight="1" x14ac:dyDescent="0.15">
      <c r="A2" s="289" t="s">
        <v>3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90"/>
      <c r="AB2" s="290"/>
      <c r="AC2" s="290"/>
      <c r="AD2" s="291"/>
    </row>
    <row r="3" spans="1:30" s="122" customFormat="1" ht="15" customHeight="1" x14ac:dyDescent="0.15">
      <c r="A3" s="292" t="s">
        <v>21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293"/>
      <c r="AA3" s="293"/>
      <c r="AB3" s="293"/>
      <c r="AC3" s="293"/>
      <c r="AD3" s="294"/>
    </row>
    <row r="4" spans="1:30" s="122" customFormat="1" ht="15" customHeight="1" x14ac:dyDescent="0.15">
      <c r="A4" s="289" t="s">
        <v>308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290"/>
      <c r="X4" s="290"/>
      <c r="Y4" s="290"/>
      <c r="Z4" s="290"/>
      <c r="AA4" s="290"/>
      <c r="AB4" s="290"/>
      <c r="AC4" s="290"/>
      <c r="AD4" s="291"/>
    </row>
    <row r="5" spans="1:30" s="122" customFormat="1" ht="15" customHeight="1" thickBot="1" x14ac:dyDescent="0.2">
      <c r="A5" s="295" t="s">
        <v>4</v>
      </c>
      <c r="B5" s="296"/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  <c r="Q5" s="296"/>
      <c r="R5" s="296"/>
      <c r="S5" s="296"/>
      <c r="T5" s="296"/>
      <c r="U5" s="296"/>
      <c r="V5" s="296"/>
      <c r="W5" s="296"/>
      <c r="X5" s="296"/>
      <c r="Y5" s="296"/>
      <c r="Z5" s="296"/>
      <c r="AA5" s="296"/>
      <c r="AB5" s="296"/>
      <c r="AC5" s="296"/>
      <c r="AD5" s="297"/>
    </row>
    <row r="6" spans="1:30" s="122" customFormat="1" ht="3" customHeight="1" x14ac:dyDescent="0.15">
      <c r="A6" s="26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27"/>
    </row>
    <row r="7" spans="1:30" x14ac:dyDescent="0.2">
      <c r="A7" s="31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3"/>
    </row>
    <row r="8" spans="1:30" ht="18.75" customHeight="1" x14ac:dyDescent="0.2">
      <c r="A8" s="31"/>
      <c r="B8" s="32"/>
      <c r="C8" s="40"/>
      <c r="D8" s="40"/>
      <c r="E8" s="40"/>
      <c r="F8" s="40"/>
      <c r="G8" s="258"/>
      <c r="H8" s="258"/>
      <c r="I8" s="258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3"/>
    </row>
    <row r="9" spans="1:30" x14ac:dyDescent="0.2">
      <c r="A9" s="31"/>
      <c r="B9" s="41"/>
      <c r="C9" s="41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3"/>
    </row>
    <row r="10" spans="1:30" ht="12" customHeight="1" x14ac:dyDescent="0.2">
      <c r="A10" s="259" t="s">
        <v>5</v>
      </c>
      <c r="B10" s="259"/>
      <c r="C10" s="259"/>
      <c r="D10" s="262" t="s">
        <v>7</v>
      </c>
      <c r="E10" s="262"/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2"/>
      <c r="Y10" s="262"/>
      <c r="Z10" s="262"/>
      <c r="AA10" s="262"/>
      <c r="AB10" s="262"/>
      <c r="AC10" s="262"/>
      <c r="AD10" s="262"/>
    </row>
    <row r="11" spans="1:30" ht="23.25" customHeight="1" x14ac:dyDescent="0.2">
      <c r="A11" s="259"/>
      <c r="B11" s="259"/>
      <c r="C11" s="259"/>
      <c r="D11" s="48" t="s">
        <v>8</v>
      </c>
      <c r="E11" s="48" t="s">
        <v>6</v>
      </c>
      <c r="F11" s="48" t="s">
        <v>9</v>
      </c>
      <c r="G11" s="48" t="s">
        <v>6</v>
      </c>
      <c r="H11" s="48" t="s">
        <v>10</v>
      </c>
      <c r="I11" s="48" t="s">
        <v>6</v>
      </c>
      <c r="J11" s="48" t="s">
        <v>11</v>
      </c>
      <c r="K11" s="48" t="s">
        <v>6</v>
      </c>
      <c r="L11" s="48" t="s">
        <v>12</v>
      </c>
      <c r="M11" s="48" t="s">
        <v>6</v>
      </c>
      <c r="N11" s="275" t="s">
        <v>13</v>
      </c>
      <c r="O11" s="276"/>
      <c r="P11" s="48" t="s">
        <v>6</v>
      </c>
      <c r="Q11" s="48" t="s">
        <v>14</v>
      </c>
      <c r="R11" s="48" t="s">
        <v>6</v>
      </c>
      <c r="S11" s="48" t="s">
        <v>15</v>
      </c>
      <c r="T11" s="48" t="s">
        <v>6</v>
      </c>
      <c r="U11" s="48" t="s">
        <v>16</v>
      </c>
      <c r="V11" s="48" t="s">
        <v>6</v>
      </c>
      <c r="W11" s="48" t="s">
        <v>17</v>
      </c>
      <c r="X11" s="48" t="s">
        <v>6</v>
      </c>
      <c r="Y11" s="48" t="s">
        <v>18</v>
      </c>
      <c r="Z11" s="48" t="s">
        <v>6</v>
      </c>
      <c r="AA11" s="48" t="s">
        <v>19</v>
      </c>
      <c r="AB11" s="48" t="s">
        <v>6</v>
      </c>
      <c r="AC11" s="48" t="s">
        <v>20</v>
      </c>
      <c r="AD11" s="48" t="s">
        <v>6</v>
      </c>
    </row>
    <row r="12" spans="1:30" ht="28.5" customHeight="1" x14ac:dyDescent="0.2">
      <c r="A12" s="260" t="s">
        <v>0</v>
      </c>
      <c r="B12" s="260"/>
      <c r="C12" s="2">
        <v>28080</v>
      </c>
      <c r="D12" s="51">
        <f>+CAMP!C11+CHIS!D11+CHIH!C11+DGO!C11+GRO!D11+HGO!F11+MEX!D11+MICH!D11+NAY!D11+OAX!E10+PUE!D11+QRO!D11+QROO!D11+SLP!D11+TAB!D11+VER!D14+YUC!D11</f>
        <v>1117</v>
      </c>
      <c r="E12" s="23">
        <f>D12/$C$12</f>
        <v>3.9779202279202279E-2</v>
      </c>
      <c r="F12" s="51">
        <f>+CAMP!E11+CHIS!F11+CHIH!E11+DGO!E11+GRO!F11+HGO!H11+MEX!F11+MICH!F11+NAY!F11+OAX!G10+PUE!F11+QRO!F11+QROO!F11+SLP!F11+TAB!F11+VER!F14+YUC!F11</f>
        <v>1525</v>
      </c>
      <c r="G12" s="23">
        <f>F12/$C$12</f>
        <v>5.4309116809116806E-2</v>
      </c>
      <c r="H12" s="51">
        <f>+CAMP!G11+CHIS!H11+CHIH!G11+DGO!G11+GRO!H11+HGO!J11+MEX!H11+MICH!H11+NAY!H11+OAX!I10+PUE!H11+QRO!H11+QROO!H11+SLP!H11+TAB!H11+VER!H14+YUC!H11</f>
        <v>1375</v>
      </c>
      <c r="I12" s="23">
        <f>H12/$C$12</f>
        <v>4.8967236467236469E-2</v>
      </c>
      <c r="J12" s="51">
        <f>SUM(CAMP!I11,CHIS!J11,CHIH!I11,DGO!I11,GRO!J11,HGO!L11,MEX!J11,MICH!J11,NAY!J11,OAX!K10,PUE!J11,QRO!J11,QROO!J11,SLP!J11,TAB!J11,VER!J14,YUC!J11)</f>
        <v>2110</v>
      </c>
      <c r="K12" s="23">
        <f>J12/$C$12</f>
        <v>7.5142450142450148E-2</v>
      </c>
      <c r="L12" s="51">
        <f>SUM(CAMP!K11,CHIS!L11,CHIH!K11,DGO!K11,GRO!L11,HGO!N11,MEX!L11,MICH!L11,NAY!L11,OAX!M10,PUE!L11,QRO!L11,QROO!L11,SLP!L11,TAB!L11,VER!L14,YUC!L11)</f>
        <v>1512</v>
      </c>
      <c r="M12" s="23">
        <f>L12/$C$12</f>
        <v>5.3846153846153849E-2</v>
      </c>
      <c r="N12" s="270">
        <f>SUM(CAMP!M11,CHIS!N11,CHIH!M11,DGO!M11,GRO!N11,HGO!P11,MEX!N11,MICH!N11,NAY!N11,OAX!O10,PUE!N11,QRO!N11,QROO!N11,SLP!N11,TAB!N11,VER!N14,YUC!N11)</f>
        <v>1683</v>
      </c>
      <c r="O12" s="271"/>
      <c r="P12" s="23">
        <f>N12/C12</f>
        <v>5.9935897435897438E-2</v>
      </c>
      <c r="Q12" s="51">
        <v>1746</v>
      </c>
      <c r="R12" s="3">
        <f>Q12/$C$12</f>
        <v>6.2179487179487181E-2</v>
      </c>
      <c r="S12" s="51">
        <f>+Q37</f>
        <v>2400</v>
      </c>
      <c r="T12" s="3">
        <f>S12/$C$12</f>
        <v>8.5470085470085472E-2</v>
      </c>
      <c r="U12" s="4"/>
      <c r="V12" s="3">
        <f>U12/$C$12</f>
        <v>0</v>
      </c>
      <c r="W12" s="4"/>
      <c r="X12" s="3">
        <f>W12/$C$12</f>
        <v>0</v>
      </c>
      <c r="Y12" s="4"/>
      <c r="Z12" s="3">
        <f>Y12/$C$12</f>
        <v>0</v>
      </c>
      <c r="AA12" s="4"/>
      <c r="AB12" s="3">
        <f>AA12/$C$12</f>
        <v>0</v>
      </c>
      <c r="AC12" s="153">
        <f>+D12+F12+H12+J12+L12+N12+Q12+S12+U12+W12+Y12+AA12</f>
        <v>13468</v>
      </c>
      <c r="AD12" s="3">
        <f>AC12/C12</f>
        <v>0.47962962962962963</v>
      </c>
    </row>
    <row r="13" spans="1:30" ht="33.75" customHeight="1" x14ac:dyDescent="0.2">
      <c r="A13" s="260" t="s">
        <v>1</v>
      </c>
      <c r="B13" s="260"/>
      <c r="C13" s="269">
        <v>170609</v>
      </c>
      <c r="D13" s="51">
        <f>+CAMP!C12+CHIS!D12+CHIH!C12+DGO!C12+GRO!D12+HGO!F12+MEX!D12+MICH!D12+NAY!D12+OAX!E11+PUE!D12+QRO!D12+QROO!D12+SLP!D12+TAB!D12+VER!D15+YUC!D12</f>
        <v>1569</v>
      </c>
      <c r="E13" s="23">
        <f>D13/$C$13</f>
        <v>9.1964667749063651E-3</v>
      </c>
      <c r="F13" s="51">
        <f>+CAMP!E12+CHIS!F12+CHIH!E12+DGO!E12+GRO!F12+HGO!H12+MEX!F12+MICH!F12+NAY!F12+OAX!G11+PUE!F12+QRO!F12+QROO!F12+SLP!F12+TAB!F12+VER!F15+YUC!F12</f>
        <v>1943</v>
      </c>
      <c r="G13" s="23">
        <f>F13/$C$13</f>
        <v>1.1388613730811388E-2</v>
      </c>
      <c r="H13" s="51">
        <f>+CAMP!G12+CHIS!H12+CHIH!G12+DGO!G12+GRO!H12+HGO!J12+MEX!H12+MICH!H12+NAY!H12+OAX!I11+PUE!H12+QRO!H12+QROO!H12+SLP!H12+TAB!H12+VER!H15+YUC!H12</f>
        <v>3755</v>
      </c>
      <c r="I13" s="23">
        <f>H13/$C$13</f>
        <v>2.200938989150631E-2</v>
      </c>
      <c r="J13" s="51">
        <f>SUM(CAMP!I12,CHIS!J12,CHIH!I12,DGO!I12,GRO!J12,HGO!L12,MEX!J12,MICH!J12,NAY!J12,OAX!K11,PUE!J12,QRO!J12,QROO!J12,SLP!J12,TAB!J12,VER!J15,YUC!J12)</f>
        <v>3100</v>
      </c>
      <c r="K13" s="23">
        <f>J13/$C$13</f>
        <v>1.8170202040923983E-2</v>
      </c>
      <c r="L13" s="51">
        <f>SUM(CAMP!K12,CHIS!L12,CHIH!K12,DGO!K12,GRO!L12,HGO!N12,MEX!L12,MICH!L12,NAY!L12,OAX!M11,PUE!L12,QRO!L12,QROO!L12,SLP!L12,TAB!L12,VER!L15,YUC!L12)</f>
        <v>2753</v>
      </c>
      <c r="M13" s="23">
        <f>L13/$C$13</f>
        <v>1.6136311683439913E-2</v>
      </c>
      <c r="N13" s="270">
        <f>SUM(CAMP!M12,CHIS!N12,CHIH!M12,DGO!M12,GRO!N12,HGO!P12,MEX!N12,MICH!N12,NAY!N12,OAX!O11,PUE!N12,QRO!N12,QROO!N12,SLP!N12,TAB!N12,VER!N15,YUC!N12)</f>
        <v>3404</v>
      </c>
      <c r="O13" s="271"/>
      <c r="P13" s="23">
        <f>O13/$C$13</f>
        <v>0</v>
      </c>
      <c r="Q13" s="51">
        <v>3701</v>
      </c>
      <c r="R13" s="3">
        <f>Q13/$C$13</f>
        <v>2.1692876694664409E-2</v>
      </c>
      <c r="S13" s="51">
        <v>5114</v>
      </c>
      <c r="T13" s="3">
        <f>S13/$C$13</f>
        <v>2.9974972012027503E-2</v>
      </c>
      <c r="U13" s="4"/>
      <c r="V13" s="3">
        <f>U13/$C$13</f>
        <v>0</v>
      </c>
      <c r="W13" s="4"/>
      <c r="X13" s="3">
        <f>W13/$C$13</f>
        <v>0</v>
      </c>
      <c r="Y13" s="4"/>
      <c r="Z13" s="3">
        <f>Y13/$C$13</f>
        <v>0</v>
      </c>
      <c r="AA13" s="4"/>
      <c r="AB13" s="3">
        <f>AA13/$C$13</f>
        <v>0</v>
      </c>
      <c r="AC13" s="153">
        <f>+D13+F13+H13+J13+L13+N13+Q13+S13+U13+W13+Y13+AA13</f>
        <v>25339</v>
      </c>
      <c r="AD13" s="3">
        <f>AC13/C13</f>
        <v>0.14852088694031382</v>
      </c>
    </row>
    <row r="14" spans="1:30" ht="33.75" customHeight="1" x14ac:dyDescent="0.2">
      <c r="A14" s="260" t="s">
        <v>300</v>
      </c>
      <c r="B14" s="260"/>
      <c r="C14" s="269"/>
      <c r="D14" s="51">
        <f>+CAMP!C13+CHIS!D13+CHIH!C13+DGO!C13+GRO!D13+HGO!F13+MEX!D13+MICH!D13+NAY!D13+OAX!E12+PUE!D13+QRO!D13+QROO!D13+SLP!D13+TAB!D13+VER!D16+YUC!D13</f>
        <v>71387</v>
      </c>
      <c r="E14" s="23">
        <f>D14/$C$13</f>
        <v>0.41842458486949691</v>
      </c>
      <c r="F14" s="51">
        <f>+CAMP!E13+CHIS!F13+CHIH!E13+DGO!E13+GRO!F13+HGO!H13+MEX!F13+MICH!F13+NAY!F13+OAX!G12+PUE!F13+QRO!F13+QROO!F13+SLP!F13+TAB!F13+VER!F16+YUC!F13</f>
        <v>73653</v>
      </c>
      <c r="G14" s="23">
        <f>F14/$C$13</f>
        <v>0.43170641642586266</v>
      </c>
      <c r="H14" s="51">
        <f>+CAMP!G13+CHIS!H13+CHIH!G13+DGO!G13+GRO!H13+HGO!J13+MEX!H13+MICH!H13+NAY!H13+OAX!I12+PUE!H13+QRO!H13+QROO!H13+SLP!H13+TAB!H13+VER!H16+YUC!H13</f>
        <v>77572</v>
      </c>
      <c r="I14" s="23">
        <f>H14/$C$13</f>
        <v>0.45467706861888879</v>
      </c>
      <c r="J14" s="51">
        <f>+CAMP!I13+CHIS!J13+CHIH!I13+DGO!I13+GRO!J13+HGO!L13+MEX!J13+MICH!J13+NAY!J13+OAX!K12+PUE!J13+QRO!J13+QROO!J13+SLP!J13+TAB!J13+VER!J16+YUC!J13</f>
        <v>81273</v>
      </c>
      <c r="K14" s="23">
        <f>J14/$C$13</f>
        <v>0.4763699453135532</v>
      </c>
      <c r="L14" s="51">
        <v>84141</v>
      </c>
      <c r="M14" s="23">
        <f>L14/$C$13</f>
        <v>0.49318031287915642</v>
      </c>
      <c r="N14" s="270">
        <v>88396</v>
      </c>
      <c r="O14" s="271"/>
      <c r="P14" s="23">
        <f>O14/$C$13</f>
        <v>0</v>
      </c>
      <c r="Q14" s="51">
        <v>92583</v>
      </c>
      <c r="R14" s="3">
        <f>Q14/$C$13</f>
        <v>0.54266187598544036</v>
      </c>
      <c r="S14" s="51">
        <f>+AA37</f>
        <v>98834</v>
      </c>
      <c r="T14" s="3">
        <f>S14/$C$13</f>
        <v>0.57930120919763906</v>
      </c>
      <c r="U14" s="4"/>
      <c r="V14" s="3">
        <f>U14/$C$13</f>
        <v>0</v>
      </c>
      <c r="W14" s="4"/>
      <c r="X14" s="3">
        <f>W14/$C$13</f>
        <v>0</v>
      </c>
      <c r="Y14" s="4"/>
      <c r="Z14" s="3">
        <f>Y14/$C$13</f>
        <v>0</v>
      </c>
      <c r="AA14" s="4"/>
      <c r="AB14" s="3">
        <f>AA14/$C$13</f>
        <v>0</v>
      </c>
      <c r="AC14" s="153">
        <f>+S14</f>
        <v>98834</v>
      </c>
      <c r="AD14" s="3">
        <f>AC14/C13</f>
        <v>0.57930120919763906</v>
      </c>
    </row>
    <row r="15" spans="1:30" x14ac:dyDescent="0.2">
      <c r="A15" s="31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3"/>
    </row>
    <row r="16" spans="1:30" x14ac:dyDescent="0.2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9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3"/>
    </row>
    <row r="17" spans="1:30" ht="24" customHeight="1" x14ac:dyDescent="0.2">
      <c r="A17" s="261" t="s">
        <v>22</v>
      </c>
      <c r="B17" s="261"/>
      <c r="C17" s="261"/>
      <c r="D17" s="261" t="s">
        <v>66</v>
      </c>
      <c r="E17" s="261"/>
      <c r="F17" s="261"/>
      <c r="G17" s="261"/>
      <c r="H17" s="261"/>
      <c r="I17" s="261"/>
      <c r="J17" s="261"/>
      <c r="K17" s="261"/>
      <c r="L17" s="261"/>
      <c r="M17" s="261"/>
      <c r="N17" s="11"/>
      <c r="O17" s="265" t="s">
        <v>124</v>
      </c>
      <c r="P17" s="266"/>
      <c r="Q17" s="265" t="s">
        <v>125</v>
      </c>
      <c r="R17" s="266"/>
      <c r="S17" s="265" t="s">
        <v>126</v>
      </c>
      <c r="T17" s="266"/>
      <c r="U17" s="277" t="s">
        <v>127</v>
      </c>
      <c r="V17" s="278"/>
      <c r="W17" s="265" t="s">
        <v>128</v>
      </c>
      <c r="X17" s="266"/>
      <c r="Y17" s="259" t="s">
        <v>129</v>
      </c>
      <c r="Z17" s="259"/>
      <c r="AA17" s="259"/>
      <c r="AB17" s="259"/>
      <c r="AC17" s="32"/>
      <c r="AD17" s="33"/>
    </row>
    <row r="18" spans="1:30" ht="18.75" customHeight="1" x14ac:dyDescent="0.2">
      <c r="A18" s="261"/>
      <c r="B18" s="261"/>
      <c r="C18" s="261"/>
      <c r="D18" s="261" t="s">
        <v>67</v>
      </c>
      <c r="E18" s="261"/>
      <c r="F18" s="261" t="s">
        <v>68</v>
      </c>
      <c r="G18" s="261"/>
      <c r="H18" s="261" t="s">
        <v>69</v>
      </c>
      <c r="I18" s="261"/>
      <c r="J18" s="261" t="s">
        <v>70</v>
      </c>
      <c r="K18" s="261"/>
      <c r="L18" s="261" t="s">
        <v>71</v>
      </c>
      <c r="M18" s="261"/>
      <c r="N18" s="11"/>
      <c r="O18" s="267"/>
      <c r="P18" s="268"/>
      <c r="Q18" s="267"/>
      <c r="R18" s="268"/>
      <c r="S18" s="267"/>
      <c r="T18" s="268"/>
      <c r="U18" s="279"/>
      <c r="V18" s="280"/>
      <c r="W18" s="267"/>
      <c r="X18" s="268"/>
      <c r="Y18" s="47" t="s">
        <v>254</v>
      </c>
      <c r="Z18" s="47" t="s">
        <v>6</v>
      </c>
      <c r="AA18" s="47" t="s">
        <v>255</v>
      </c>
      <c r="AB18" s="57" t="s">
        <v>6</v>
      </c>
      <c r="AC18" s="37"/>
      <c r="AD18" s="33"/>
    </row>
    <row r="19" spans="1:30" ht="12" customHeight="1" x14ac:dyDescent="0.2">
      <c r="A19" s="137" t="s">
        <v>26</v>
      </c>
      <c r="B19" s="263" t="s">
        <v>47</v>
      </c>
      <c r="C19" s="263"/>
      <c r="D19" s="264">
        <f>+CAMP!E22</f>
        <v>167</v>
      </c>
      <c r="E19" s="264"/>
      <c r="F19" s="264">
        <f>+CAMP!G22</f>
        <v>19</v>
      </c>
      <c r="G19" s="264"/>
      <c r="H19" s="264">
        <f>+CAMP!I22</f>
        <v>98</v>
      </c>
      <c r="I19" s="264"/>
      <c r="J19" s="264">
        <f>+CAMP!K22</f>
        <v>275</v>
      </c>
      <c r="K19" s="264"/>
      <c r="L19" s="264">
        <f>SUM(D19:K19)</f>
        <v>559</v>
      </c>
      <c r="M19" s="264"/>
      <c r="N19" s="130"/>
      <c r="O19" s="264">
        <v>78</v>
      </c>
      <c r="P19" s="264"/>
      <c r="Q19" s="264">
        <f>+CAMP!Q11</f>
        <v>0</v>
      </c>
      <c r="R19" s="264"/>
      <c r="S19" s="281">
        <f>+CAMP!AA11</f>
        <v>37</v>
      </c>
      <c r="T19" s="281"/>
      <c r="U19" s="282">
        <f>S19/O19</f>
        <v>0.47435897435897434</v>
      </c>
      <c r="V19" s="283"/>
      <c r="W19" s="264">
        <v>2444</v>
      </c>
      <c r="X19" s="264"/>
      <c r="Y19" s="61">
        <f>+CAMP!AA12</f>
        <v>34</v>
      </c>
      <c r="Z19" s="140">
        <f t="shared" ref="Z19:Z37" si="0">Y19/W19</f>
        <v>1.3911620294599018E-2</v>
      </c>
      <c r="AA19" s="61">
        <f>+CAMP!AA13</f>
        <v>214</v>
      </c>
      <c r="AB19" s="140">
        <f>AA19/W19</f>
        <v>8.7561374795417354E-2</v>
      </c>
      <c r="AC19" s="37"/>
      <c r="AD19" s="33"/>
    </row>
    <row r="20" spans="1:30" ht="12" customHeight="1" x14ac:dyDescent="0.2">
      <c r="A20" s="138" t="s">
        <v>29</v>
      </c>
      <c r="B20" s="257" t="s">
        <v>48</v>
      </c>
      <c r="C20" s="257"/>
      <c r="D20" s="256">
        <f>+CHIS!D39</f>
        <v>17376</v>
      </c>
      <c r="E20" s="256"/>
      <c r="F20" s="256">
        <f>+CHIS!E39</f>
        <v>5777</v>
      </c>
      <c r="G20" s="256"/>
      <c r="H20" s="256">
        <f>+CHIS!F39</f>
        <v>11936</v>
      </c>
      <c r="I20" s="256"/>
      <c r="J20" s="256">
        <f>+CHIS!G39</f>
        <v>1479</v>
      </c>
      <c r="K20" s="256"/>
      <c r="L20" s="256">
        <f>SUM(D20:K20)</f>
        <v>36568</v>
      </c>
      <c r="M20" s="256"/>
      <c r="N20" s="130"/>
      <c r="O20" s="256">
        <v>9012</v>
      </c>
      <c r="P20" s="256"/>
      <c r="Q20" s="256">
        <f>+CHIS!R11</f>
        <v>819</v>
      </c>
      <c r="R20" s="256"/>
      <c r="S20" s="272">
        <f>+CHIS!AB11</f>
        <v>5874</v>
      </c>
      <c r="T20" s="272"/>
      <c r="U20" s="273">
        <f t="shared" ref="U20:U36" si="1">S20/O20</f>
        <v>0.65179760319573898</v>
      </c>
      <c r="V20" s="274"/>
      <c r="W20" s="256">
        <v>38446</v>
      </c>
      <c r="X20" s="256"/>
      <c r="Y20" s="61">
        <f>+CHIS!AB12</f>
        <v>6873</v>
      </c>
      <c r="Z20" s="140">
        <f t="shared" si="0"/>
        <v>0.17877022317016075</v>
      </c>
      <c r="AA20" s="61">
        <f>+CHIS!AB13</f>
        <v>28679</v>
      </c>
      <c r="AB20" s="140">
        <f t="shared" ref="AB20:AB36" si="2">AA20/W20</f>
        <v>0.74595536596785106</v>
      </c>
      <c r="AC20" s="37"/>
      <c r="AD20" s="33"/>
    </row>
    <row r="21" spans="1:30" ht="12" customHeight="1" x14ac:dyDescent="0.2">
      <c r="A21" s="138" t="s">
        <v>30</v>
      </c>
      <c r="B21" s="257" t="s">
        <v>49</v>
      </c>
      <c r="C21" s="257"/>
      <c r="D21" s="256">
        <f>+CHIH!E21</f>
        <v>1013</v>
      </c>
      <c r="E21" s="256"/>
      <c r="F21" s="256">
        <f>+CHIH!G21</f>
        <v>216</v>
      </c>
      <c r="G21" s="256"/>
      <c r="H21" s="256">
        <f>+CHIH!I21</f>
        <v>513</v>
      </c>
      <c r="I21" s="256"/>
      <c r="J21" s="256">
        <f>+CHIH!K21</f>
        <v>5</v>
      </c>
      <c r="K21" s="256"/>
      <c r="L21" s="256">
        <f>SUM(D21:K21)</f>
        <v>1747</v>
      </c>
      <c r="M21" s="256"/>
      <c r="N21" s="130"/>
      <c r="O21" s="256">
        <v>404</v>
      </c>
      <c r="P21" s="256"/>
      <c r="Q21" s="256">
        <f>+CHIH!Q11</f>
        <v>64</v>
      </c>
      <c r="R21" s="256"/>
      <c r="S21" s="272">
        <f>+CHIH!$AA$11</f>
        <v>381</v>
      </c>
      <c r="T21" s="272"/>
      <c r="U21" s="273">
        <f t="shared" si="1"/>
        <v>0.94306930693069302</v>
      </c>
      <c r="V21" s="274"/>
      <c r="W21" s="256">
        <v>4493</v>
      </c>
      <c r="X21" s="256"/>
      <c r="Y21" s="61">
        <f>+CHIH!AA12</f>
        <v>326</v>
      </c>
      <c r="Z21" s="140">
        <f t="shared" si="0"/>
        <v>7.255731137324728E-2</v>
      </c>
      <c r="AA21" s="61">
        <f>+CHIH!AA13</f>
        <v>1473</v>
      </c>
      <c r="AB21" s="140">
        <f t="shared" si="2"/>
        <v>0.32784331181838416</v>
      </c>
      <c r="AC21" s="37"/>
      <c r="AD21" s="33"/>
    </row>
    <row r="22" spans="1:30" ht="12" customHeight="1" x14ac:dyDescent="0.2">
      <c r="A22" s="138" t="s">
        <v>32</v>
      </c>
      <c r="B22" s="257" t="s">
        <v>50</v>
      </c>
      <c r="C22" s="257"/>
      <c r="D22" s="256">
        <f>+DGO!H19</f>
        <v>997</v>
      </c>
      <c r="E22" s="256"/>
      <c r="F22" s="256">
        <f>+DGO!J19</f>
        <v>72</v>
      </c>
      <c r="G22" s="256"/>
      <c r="H22" s="256">
        <f>+DGO!L19</f>
        <v>206</v>
      </c>
      <c r="I22" s="256"/>
      <c r="J22" s="256">
        <f>+DGO!N19</f>
        <v>35</v>
      </c>
      <c r="K22" s="256"/>
      <c r="L22" s="256">
        <f>SUM(D22:K22)</f>
        <v>1310</v>
      </c>
      <c r="M22" s="256"/>
      <c r="N22" s="130"/>
      <c r="O22" s="256">
        <v>312</v>
      </c>
      <c r="P22" s="256"/>
      <c r="Q22" s="256">
        <f>+DGO!Q11</f>
        <v>10</v>
      </c>
      <c r="R22" s="256"/>
      <c r="S22" s="272">
        <f>+DGO!AA11</f>
        <v>85</v>
      </c>
      <c r="T22" s="272"/>
      <c r="U22" s="273">
        <f t="shared" si="1"/>
        <v>0.27243589743589741</v>
      </c>
      <c r="V22" s="274"/>
      <c r="W22" s="256">
        <v>1274</v>
      </c>
      <c r="X22" s="256"/>
      <c r="Y22" s="61">
        <f>+DGO!AA12</f>
        <v>422</v>
      </c>
      <c r="Z22" s="140">
        <f t="shared" si="0"/>
        <v>0.33124018838304553</v>
      </c>
      <c r="AA22" s="61">
        <f>+DGO!AA13</f>
        <v>1037</v>
      </c>
      <c r="AB22" s="140">
        <f t="shared" si="2"/>
        <v>0.81397174254317106</v>
      </c>
      <c r="AC22" s="37"/>
      <c r="AD22" s="33"/>
    </row>
    <row r="23" spans="1:30" ht="12" customHeight="1" x14ac:dyDescent="0.2">
      <c r="A23" s="138" t="s">
        <v>33</v>
      </c>
      <c r="B23" s="257" t="s">
        <v>51</v>
      </c>
      <c r="C23" s="257"/>
      <c r="D23" s="256">
        <f>+GRO!G25</f>
        <v>12408</v>
      </c>
      <c r="E23" s="256"/>
      <c r="F23" s="256">
        <f>+GRO!H25</f>
        <v>1768</v>
      </c>
      <c r="G23" s="256"/>
      <c r="H23" s="256">
        <f>+GRO!I25</f>
        <v>1508</v>
      </c>
      <c r="I23" s="256"/>
      <c r="J23" s="256">
        <f>+GRO!J25</f>
        <v>68</v>
      </c>
      <c r="K23" s="256"/>
      <c r="L23" s="256">
        <f t="shared" ref="L23:L36" si="3">SUM(D23:K23)</f>
        <v>15752</v>
      </c>
      <c r="M23" s="256"/>
      <c r="N23" s="130"/>
      <c r="O23" s="256">
        <v>3722</v>
      </c>
      <c r="P23" s="256"/>
      <c r="Q23" s="256">
        <f>+GRO!R11</f>
        <v>271</v>
      </c>
      <c r="R23" s="256"/>
      <c r="S23" s="272">
        <f>+GRO!AB11</f>
        <v>1705</v>
      </c>
      <c r="T23" s="272"/>
      <c r="U23" s="273">
        <f t="shared" si="1"/>
        <v>0.45808704997313271</v>
      </c>
      <c r="V23" s="274"/>
      <c r="W23" s="256">
        <v>15667</v>
      </c>
      <c r="X23" s="256"/>
      <c r="Y23" s="61">
        <f>+GRO!AB12</f>
        <v>5406</v>
      </c>
      <c r="Z23" s="140">
        <f t="shared" si="0"/>
        <v>0.34505648815982637</v>
      </c>
      <c r="AA23" s="61">
        <f>+GRO!AB13</f>
        <v>15404</v>
      </c>
      <c r="AB23" s="140">
        <f t="shared" si="2"/>
        <v>0.98321312312503995</v>
      </c>
      <c r="AC23" s="37"/>
      <c r="AD23" s="38"/>
    </row>
    <row r="24" spans="1:30" ht="12" customHeight="1" x14ac:dyDescent="0.2">
      <c r="A24" s="138" t="s">
        <v>34</v>
      </c>
      <c r="B24" s="257" t="s">
        <v>52</v>
      </c>
      <c r="C24" s="257"/>
      <c r="D24" s="256">
        <f>+HGO!E22</f>
        <v>4572</v>
      </c>
      <c r="E24" s="256"/>
      <c r="F24" s="256">
        <f>+HGO!G22</f>
        <v>661</v>
      </c>
      <c r="G24" s="256"/>
      <c r="H24" s="256">
        <f>+HGO!I22</f>
        <v>587</v>
      </c>
      <c r="I24" s="256"/>
      <c r="J24" s="256">
        <f>+HGO!K22</f>
        <v>97</v>
      </c>
      <c r="K24" s="256"/>
      <c r="L24" s="256">
        <f t="shared" si="3"/>
        <v>5917</v>
      </c>
      <c r="M24" s="256"/>
      <c r="N24" s="130"/>
      <c r="O24" s="256">
        <v>896</v>
      </c>
      <c r="P24" s="256"/>
      <c r="Q24" s="256">
        <f>+HGO!T11</f>
        <v>181</v>
      </c>
      <c r="R24" s="256"/>
      <c r="S24" s="272">
        <f>+HGO!AD11</f>
        <v>730</v>
      </c>
      <c r="T24" s="272"/>
      <c r="U24" s="273">
        <f t="shared" si="1"/>
        <v>0.8147321428571429</v>
      </c>
      <c r="V24" s="274"/>
      <c r="W24" s="256">
        <v>10627</v>
      </c>
      <c r="X24" s="256"/>
      <c r="Y24" s="61">
        <f>+HGO!AD12</f>
        <v>2112</v>
      </c>
      <c r="Z24" s="140">
        <f t="shared" si="0"/>
        <v>0.19873906088265739</v>
      </c>
      <c r="AA24" s="61">
        <f>+HGO!AD13</f>
        <v>5279</v>
      </c>
      <c r="AB24" s="140">
        <f t="shared" si="2"/>
        <v>0.49675355227251339</v>
      </c>
      <c r="AC24" s="37"/>
      <c r="AD24" s="38"/>
    </row>
    <row r="25" spans="1:30" ht="12" customHeight="1" x14ac:dyDescent="0.2">
      <c r="A25" s="138" t="s">
        <v>35</v>
      </c>
      <c r="B25" s="257" t="s">
        <v>53</v>
      </c>
      <c r="C25" s="257"/>
      <c r="D25" s="256">
        <v>0</v>
      </c>
      <c r="E25" s="256"/>
      <c r="F25" s="256">
        <v>0</v>
      </c>
      <c r="G25" s="256"/>
      <c r="H25" s="256">
        <v>0</v>
      </c>
      <c r="I25" s="256"/>
      <c r="J25" s="256">
        <v>0</v>
      </c>
      <c r="K25" s="256"/>
      <c r="L25" s="256">
        <f t="shared" si="3"/>
        <v>0</v>
      </c>
      <c r="M25" s="256"/>
      <c r="N25" s="130"/>
      <c r="O25" s="256">
        <v>0</v>
      </c>
      <c r="P25" s="256"/>
      <c r="Q25" s="256">
        <v>0</v>
      </c>
      <c r="R25" s="256"/>
      <c r="S25" s="272"/>
      <c r="T25" s="272"/>
      <c r="U25" s="273">
        <v>0</v>
      </c>
      <c r="V25" s="274"/>
      <c r="W25" s="256">
        <v>435</v>
      </c>
      <c r="X25" s="256"/>
      <c r="Y25" s="61">
        <v>0</v>
      </c>
      <c r="Z25" s="140">
        <f t="shared" si="0"/>
        <v>0</v>
      </c>
      <c r="AA25" s="61">
        <v>0</v>
      </c>
      <c r="AB25" s="140">
        <f t="shared" si="2"/>
        <v>0</v>
      </c>
      <c r="AC25" s="37"/>
      <c r="AD25" s="38"/>
    </row>
    <row r="26" spans="1:30" ht="12" customHeight="1" x14ac:dyDescent="0.2">
      <c r="A26" s="138" t="s">
        <v>36</v>
      </c>
      <c r="B26" s="257" t="s">
        <v>54</v>
      </c>
      <c r="C26" s="257"/>
      <c r="D26" s="256">
        <f>+MEX!F25</f>
        <v>2644</v>
      </c>
      <c r="E26" s="256"/>
      <c r="F26" s="256">
        <f>+MEX!H25</f>
        <v>194</v>
      </c>
      <c r="G26" s="256"/>
      <c r="H26" s="256">
        <f>+MEX!J25</f>
        <v>124</v>
      </c>
      <c r="I26" s="256"/>
      <c r="J26" s="256">
        <f>+MEX!L25</f>
        <v>145</v>
      </c>
      <c r="K26" s="256"/>
      <c r="L26" s="256">
        <f t="shared" si="3"/>
        <v>3107</v>
      </c>
      <c r="M26" s="256"/>
      <c r="N26" s="130"/>
      <c r="O26" s="256">
        <v>807</v>
      </c>
      <c r="P26" s="256"/>
      <c r="Q26" s="256">
        <f>+MEX!R11</f>
        <v>20</v>
      </c>
      <c r="R26" s="256"/>
      <c r="S26" s="272">
        <f>+MEX!AB11</f>
        <v>134</v>
      </c>
      <c r="T26" s="272"/>
      <c r="U26" s="273">
        <f t="shared" si="1"/>
        <v>0.16604708798017348</v>
      </c>
      <c r="V26" s="274"/>
      <c r="W26" s="256">
        <v>8672</v>
      </c>
      <c r="X26" s="256"/>
      <c r="Y26" s="61">
        <f>+MEX!AB12</f>
        <v>575</v>
      </c>
      <c r="Z26" s="140">
        <f t="shared" si="0"/>
        <v>6.6305350553505532E-2</v>
      </c>
      <c r="AA26" s="61">
        <f>+MEX!AB13</f>
        <v>2895</v>
      </c>
      <c r="AB26" s="140">
        <f t="shared" si="2"/>
        <v>0.33383302583025831</v>
      </c>
      <c r="AC26" s="37"/>
      <c r="AD26" s="38"/>
    </row>
    <row r="27" spans="1:30" ht="12" customHeight="1" x14ac:dyDescent="0.2">
      <c r="A27" s="138" t="s">
        <v>37</v>
      </c>
      <c r="B27" s="257" t="s">
        <v>55</v>
      </c>
      <c r="C27" s="257"/>
      <c r="D27" s="256">
        <f>+MICH!F20</f>
        <v>1717</v>
      </c>
      <c r="E27" s="256"/>
      <c r="F27" s="256">
        <f>+MICH!H20</f>
        <v>402</v>
      </c>
      <c r="G27" s="256"/>
      <c r="H27" s="256">
        <f>+MICH!J20</f>
        <v>302</v>
      </c>
      <c r="I27" s="256"/>
      <c r="J27" s="256">
        <f>+MICH!L20</f>
        <v>96</v>
      </c>
      <c r="K27" s="256"/>
      <c r="L27" s="256">
        <f t="shared" si="3"/>
        <v>2517</v>
      </c>
      <c r="M27" s="256"/>
      <c r="N27" s="139"/>
      <c r="O27" s="256">
        <v>608</v>
      </c>
      <c r="P27" s="256"/>
      <c r="Q27" s="256">
        <f>+MICH!R11</f>
        <v>41</v>
      </c>
      <c r="R27" s="256"/>
      <c r="S27" s="272">
        <f>+MICH!AB11</f>
        <v>155</v>
      </c>
      <c r="T27" s="272"/>
      <c r="U27" s="273">
        <f t="shared" si="1"/>
        <v>0.25493421052631576</v>
      </c>
      <c r="V27" s="274"/>
      <c r="W27" s="256">
        <v>3712</v>
      </c>
      <c r="X27" s="256"/>
      <c r="Y27" s="61">
        <f>+MICH!AB12</f>
        <v>783</v>
      </c>
      <c r="Z27" s="140">
        <f t="shared" si="0"/>
        <v>0.2109375</v>
      </c>
      <c r="AA27" s="61">
        <f>+MICH!AB13</f>
        <v>2227</v>
      </c>
      <c r="AB27" s="140">
        <f t="shared" si="2"/>
        <v>0.59994612068965514</v>
      </c>
      <c r="AC27" s="37"/>
      <c r="AD27" s="38"/>
    </row>
    <row r="28" spans="1:30" ht="12" customHeight="1" x14ac:dyDescent="0.2">
      <c r="A28" s="138" t="s">
        <v>38</v>
      </c>
      <c r="B28" s="257" t="s">
        <v>56</v>
      </c>
      <c r="C28" s="257"/>
      <c r="D28" s="256">
        <f>+NAY!J19</f>
        <v>732</v>
      </c>
      <c r="E28" s="256"/>
      <c r="F28" s="256">
        <f>+NAY!L19</f>
        <v>0</v>
      </c>
      <c r="G28" s="256"/>
      <c r="H28" s="256">
        <f>+NAY!N19</f>
        <v>0</v>
      </c>
      <c r="I28" s="256"/>
      <c r="J28" s="256">
        <f>+NAY!P19</f>
        <v>0</v>
      </c>
      <c r="K28" s="256"/>
      <c r="L28" s="256">
        <f t="shared" si="3"/>
        <v>732</v>
      </c>
      <c r="M28" s="256"/>
      <c r="N28" s="139"/>
      <c r="O28" s="256">
        <v>70</v>
      </c>
      <c r="P28" s="256"/>
      <c r="Q28" s="256"/>
      <c r="R28" s="256"/>
      <c r="S28" s="272"/>
      <c r="T28" s="272"/>
      <c r="U28" s="273">
        <f t="shared" si="1"/>
        <v>0</v>
      </c>
      <c r="V28" s="274"/>
      <c r="W28" s="256">
        <v>1206</v>
      </c>
      <c r="X28" s="256"/>
      <c r="Y28" s="61">
        <f>+NAY!AB12</f>
        <v>485</v>
      </c>
      <c r="Z28" s="140">
        <f t="shared" si="0"/>
        <v>0.4021558872305141</v>
      </c>
      <c r="AA28" s="61">
        <f>+NAY!AB13</f>
        <v>1128</v>
      </c>
      <c r="AB28" s="140">
        <f t="shared" si="2"/>
        <v>0.93532338308457708</v>
      </c>
      <c r="AC28" s="37"/>
      <c r="AD28" s="38"/>
    </row>
    <row r="29" spans="1:30" ht="12" customHeight="1" x14ac:dyDescent="0.2">
      <c r="A29" s="138" t="s">
        <v>39</v>
      </c>
      <c r="B29" s="257" t="s">
        <v>57</v>
      </c>
      <c r="C29" s="257"/>
      <c r="D29" s="256">
        <f>+OAX!D38</f>
        <v>15827</v>
      </c>
      <c r="E29" s="256"/>
      <c r="F29" s="256">
        <f>+OAX!E38</f>
        <v>3617</v>
      </c>
      <c r="G29" s="256"/>
      <c r="H29" s="256">
        <f>+OAX!F38</f>
        <v>1809</v>
      </c>
      <c r="I29" s="256"/>
      <c r="J29" s="256">
        <f>+OAX!G38</f>
        <v>54</v>
      </c>
      <c r="K29" s="256"/>
      <c r="L29" s="256">
        <f t="shared" si="3"/>
        <v>21307</v>
      </c>
      <c r="M29" s="256"/>
      <c r="N29" s="139"/>
      <c r="O29" s="256">
        <v>6463</v>
      </c>
      <c r="P29" s="256"/>
      <c r="Q29" s="256">
        <f>+OAX!S10</f>
        <v>761</v>
      </c>
      <c r="R29" s="256"/>
      <c r="S29" s="272">
        <f>+OAX!$AC$10</f>
        <v>2592</v>
      </c>
      <c r="T29" s="272"/>
      <c r="U29" s="273">
        <f t="shared" si="1"/>
        <v>0.40105214296766206</v>
      </c>
      <c r="V29" s="274"/>
      <c r="W29" s="256">
        <v>21408</v>
      </c>
      <c r="X29" s="256"/>
      <c r="Y29" s="61">
        <f>+OAX!AC11</f>
        <v>2952</v>
      </c>
      <c r="Z29" s="140">
        <f t="shared" si="0"/>
        <v>0.13789237668161436</v>
      </c>
      <c r="AA29" s="61">
        <f>+OAX!AC12</f>
        <v>20849</v>
      </c>
      <c r="AB29" s="140">
        <f t="shared" si="2"/>
        <v>0.97388826606875933</v>
      </c>
      <c r="AC29" s="37"/>
      <c r="AD29" s="38"/>
    </row>
    <row r="30" spans="1:30" ht="12" customHeight="1" x14ac:dyDescent="0.2">
      <c r="A30" s="138" t="s">
        <v>40</v>
      </c>
      <c r="B30" s="257" t="s">
        <v>58</v>
      </c>
      <c r="C30" s="257"/>
      <c r="D30" s="256">
        <f>+PUE!D25</f>
        <v>5377</v>
      </c>
      <c r="E30" s="256"/>
      <c r="F30" s="256">
        <f>+PUE!F25</f>
        <v>715</v>
      </c>
      <c r="G30" s="256"/>
      <c r="H30" s="256">
        <f>+PUE!H25</f>
        <v>685</v>
      </c>
      <c r="I30" s="256"/>
      <c r="J30" s="256">
        <f>+PUE!J25</f>
        <v>33</v>
      </c>
      <c r="K30" s="256"/>
      <c r="L30" s="256">
        <f t="shared" si="3"/>
        <v>6810</v>
      </c>
      <c r="M30" s="256"/>
      <c r="N30" s="139"/>
      <c r="O30" s="256">
        <v>2251</v>
      </c>
      <c r="P30" s="256"/>
      <c r="Q30" s="256">
        <f>+PUE!R11</f>
        <v>92</v>
      </c>
      <c r="R30" s="256"/>
      <c r="S30" s="272">
        <f>+PUE!AB11</f>
        <v>755</v>
      </c>
      <c r="T30" s="272"/>
      <c r="U30" s="273">
        <f t="shared" si="1"/>
        <v>0.33540648600621947</v>
      </c>
      <c r="V30" s="274"/>
      <c r="W30" s="256">
        <v>16121</v>
      </c>
      <c r="X30" s="256"/>
      <c r="Y30" s="61">
        <f>+PUE!AB12</f>
        <v>1779</v>
      </c>
      <c r="Z30" s="140">
        <f t="shared" si="0"/>
        <v>0.11035295577197445</v>
      </c>
      <c r="AA30" s="61">
        <f>+PUE!AB13</f>
        <v>6639</v>
      </c>
      <c r="AB30" s="140">
        <f t="shared" si="2"/>
        <v>0.41182308789777311</v>
      </c>
      <c r="AC30" s="37"/>
      <c r="AD30" s="38"/>
    </row>
    <row r="31" spans="1:30" ht="12" customHeight="1" x14ac:dyDescent="0.2">
      <c r="A31" s="138" t="s">
        <v>41</v>
      </c>
      <c r="B31" s="257" t="s">
        <v>59</v>
      </c>
      <c r="C31" s="257"/>
      <c r="D31" s="256">
        <f>+QRO!I21</f>
        <v>590</v>
      </c>
      <c r="E31" s="256"/>
      <c r="F31" s="256">
        <f>+QRO!K21</f>
        <v>82</v>
      </c>
      <c r="G31" s="256"/>
      <c r="H31" s="256">
        <f>+QRO!M21</f>
        <v>96</v>
      </c>
      <c r="I31" s="256"/>
      <c r="J31" s="256">
        <f>+QRO!O21</f>
        <v>0</v>
      </c>
      <c r="K31" s="256"/>
      <c r="L31" s="256">
        <f t="shared" si="3"/>
        <v>768</v>
      </c>
      <c r="M31" s="256"/>
      <c r="N31" s="139"/>
      <c r="O31" s="256">
        <v>240</v>
      </c>
      <c r="P31" s="256"/>
      <c r="Q31" s="256">
        <f>+QRO!R11</f>
        <v>24</v>
      </c>
      <c r="R31" s="256"/>
      <c r="S31" s="272">
        <f>+QRO!$AB$11</f>
        <v>50</v>
      </c>
      <c r="T31" s="272"/>
      <c r="U31" s="273">
        <f t="shared" si="1"/>
        <v>0.20833333333333334</v>
      </c>
      <c r="V31" s="274"/>
      <c r="W31" s="256">
        <v>1595</v>
      </c>
      <c r="X31" s="256"/>
      <c r="Y31" s="61">
        <f>+QRO!AB12</f>
        <v>136</v>
      </c>
      <c r="Z31" s="140">
        <f t="shared" si="0"/>
        <v>8.526645768025079E-2</v>
      </c>
      <c r="AA31" s="61">
        <f>+QRO!AB13</f>
        <v>607</v>
      </c>
      <c r="AB31" s="140">
        <f t="shared" si="2"/>
        <v>0.38056426332288401</v>
      </c>
      <c r="AC31" s="37"/>
      <c r="AD31" s="38"/>
    </row>
    <row r="32" spans="1:30" ht="12" customHeight="1" x14ac:dyDescent="0.2">
      <c r="A32" s="138" t="s">
        <v>42</v>
      </c>
      <c r="B32" s="257" t="s">
        <v>60</v>
      </c>
      <c r="C32" s="257"/>
      <c r="D32" s="256">
        <f>+QROO!I22</f>
        <v>438</v>
      </c>
      <c r="E32" s="256"/>
      <c r="F32" s="256">
        <f>+QROO!K22</f>
        <v>74</v>
      </c>
      <c r="G32" s="256"/>
      <c r="H32" s="256">
        <f>+QROO!M22</f>
        <v>196</v>
      </c>
      <c r="I32" s="256"/>
      <c r="J32" s="256">
        <f>+QROO!O22</f>
        <v>338</v>
      </c>
      <c r="K32" s="256"/>
      <c r="L32" s="256">
        <f t="shared" si="3"/>
        <v>1046</v>
      </c>
      <c r="M32" s="256"/>
      <c r="N32" s="139"/>
      <c r="O32" s="256">
        <v>111</v>
      </c>
      <c r="P32" s="256"/>
      <c r="Q32" s="256">
        <f>+QROO!R11</f>
        <v>6</v>
      </c>
      <c r="R32" s="256"/>
      <c r="S32" s="272">
        <f>+QROO!$AB$11</f>
        <v>85</v>
      </c>
      <c r="T32" s="272"/>
      <c r="U32" s="273">
        <f t="shared" si="1"/>
        <v>0.76576576576576572</v>
      </c>
      <c r="V32" s="274"/>
      <c r="W32" s="256">
        <v>3171</v>
      </c>
      <c r="X32" s="256"/>
      <c r="Y32" s="61">
        <f>+QROO!AB12</f>
        <v>131</v>
      </c>
      <c r="Z32" s="140">
        <f t="shared" si="0"/>
        <v>4.13118889940082E-2</v>
      </c>
      <c r="AA32" s="61">
        <f>+QROO!AB13</f>
        <v>470</v>
      </c>
      <c r="AB32" s="140">
        <f t="shared" si="2"/>
        <v>0.14821822768842635</v>
      </c>
      <c r="AC32" s="320"/>
      <c r="AD32" s="320"/>
    </row>
    <row r="33" spans="1:30" ht="12" customHeight="1" x14ac:dyDescent="0.2">
      <c r="A33" s="138" t="s">
        <v>43</v>
      </c>
      <c r="B33" s="257" t="s">
        <v>61</v>
      </c>
      <c r="C33" s="257"/>
      <c r="D33" s="256">
        <f>+SLP!E22</f>
        <v>1704</v>
      </c>
      <c r="E33" s="256"/>
      <c r="F33" s="256">
        <f>+SLP!G22</f>
        <v>234</v>
      </c>
      <c r="G33" s="256"/>
      <c r="H33" s="256">
        <f>+SLP!I22</f>
        <v>629</v>
      </c>
      <c r="I33" s="256"/>
      <c r="J33" s="256">
        <f>+SLP!K22</f>
        <v>106</v>
      </c>
      <c r="K33" s="256"/>
      <c r="L33" s="256">
        <f t="shared" si="3"/>
        <v>2673</v>
      </c>
      <c r="M33" s="256"/>
      <c r="N33" s="139"/>
      <c r="O33" s="256">
        <v>615</v>
      </c>
      <c r="P33" s="256"/>
      <c r="Q33" s="256">
        <f>+SLP!R11</f>
        <v>0</v>
      </c>
      <c r="R33" s="256"/>
      <c r="S33" s="272">
        <f>+SLP!AB11</f>
        <v>120</v>
      </c>
      <c r="T33" s="272"/>
      <c r="U33" s="273">
        <f t="shared" si="1"/>
        <v>0.1951219512195122</v>
      </c>
      <c r="V33" s="274"/>
      <c r="W33" s="256">
        <v>7742</v>
      </c>
      <c r="X33" s="256"/>
      <c r="Y33" s="61">
        <f>+SLP!AB12</f>
        <v>446</v>
      </c>
      <c r="Z33" s="140">
        <f t="shared" si="0"/>
        <v>5.7607853267889433E-2</v>
      </c>
      <c r="AA33" s="61">
        <f>+SLP!AB13</f>
        <v>1788</v>
      </c>
      <c r="AB33" s="140">
        <f t="shared" si="2"/>
        <v>0.23094807543270474</v>
      </c>
      <c r="AC33" s="37"/>
      <c r="AD33" s="38"/>
    </row>
    <row r="34" spans="1:30" ht="12" customHeight="1" x14ac:dyDescent="0.2">
      <c r="A34" s="138" t="s">
        <v>44</v>
      </c>
      <c r="B34" s="257" t="s">
        <v>62</v>
      </c>
      <c r="C34" s="257"/>
      <c r="D34" s="256">
        <f>+TAB!I22</f>
        <v>273</v>
      </c>
      <c r="E34" s="256"/>
      <c r="F34" s="256">
        <f>+TAB!K22</f>
        <v>76</v>
      </c>
      <c r="G34" s="256"/>
      <c r="H34" s="256">
        <f>+TAB!M22</f>
        <v>0</v>
      </c>
      <c r="I34" s="256"/>
      <c r="J34" s="256">
        <f>+TAB!O22</f>
        <v>0</v>
      </c>
      <c r="K34" s="256"/>
      <c r="L34" s="256">
        <f t="shared" si="3"/>
        <v>349</v>
      </c>
      <c r="M34" s="256"/>
      <c r="N34" s="139"/>
      <c r="O34" s="256">
        <v>178</v>
      </c>
      <c r="P34" s="256"/>
      <c r="Q34" s="256">
        <f>+TAB!R11</f>
        <v>0</v>
      </c>
      <c r="R34" s="256"/>
      <c r="S34" s="272"/>
      <c r="T34" s="272"/>
      <c r="U34" s="273">
        <f t="shared" si="1"/>
        <v>0</v>
      </c>
      <c r="V34" s="274"/>
      <c r="W34" s="256">
        <v>760</v>
      </c>
      <c r="X34" s="256"/>
      <c r="Y34" s="61">
        <f>+TAB!AB12</f>
        <v>52</v>
      </c>
      <c r="Z34" s="140">
        <f t="shared" si="0"/>
        <v>6.8421052631578952E-2</v>
      </c>
      <c r="AA34" s="61">
        <f>+TAB!AB13</f>
        <v>361</v>
      </c>
      <c r="AB34" s="140">
        <f t="shared" si="2"/>
        <v>0.47499999999999998</v>
      </c>
      <c r="AC34" s="37"/>
      <c r="AD34" s="38"/>
    </row>
    <row r="35" spans="1:30" ht="14.25" x14ac:dyDescent="0.2">
      <c r="A35" s="138" t="s">
        <v>45</v>
      </c>
      <c r="B35" s="257" t="s">
        <v>63</v>
      </c>
      <c r="C35" s="257"/>
      <c r="D35" s="256">
        <f>+VER!D37</f>
        <v>7785</v>
      </c>
      <c r="E35" s="256"/>
      <c r="F35" s="256">
        <f>+VER!F37</f>
        <v>738</v>
      </c>
      <c r="G35" s="256"/>
      <c r="H35" s="256">
        <f>+VER!H37</f>
        <v>409</v>
      </c>
      <c r="I35" s="256"/>
      <c r="J35" s="256">
        <f>+VER!J37</f>
        <v>389</v>
      </c>
      <c r="K35" s="256"/>
      <c r="L35" s="256">
        <f t="shared" si="3"/>
        <v>9321</v>
      </c>
      <c r="M35" s="256"/>
      <c r="N35" s="139"/>
      <c r="O35" s="256">
        <v>2156</v>
      </c>
      <c r="P35" s="256"/>
      <c r="Q35" s="256">
        <f>+VER!R14</f>
        <v>99</v>
      </c>
      <c r="R35" s="256"/>
      <c r="S35" s="272">
        <f>+VER!AB14</f>
        <v>606</v>
      </c>
      <c r="T35" s="272"/>
      <c r="U35" s="273">
        <f t="shared" si="1"/>
        <v>0.28107606679035252</v>
      </c>
      <c r="V35" s="274"/>
      <c r="W35" s="256">
        <v>16979</v>
      </c>
      <c r="X35" s="256"/>
      <c r="Y35" s="61">
        <f>+VER!AB15</f>
        <v>2728</v>
      </c>
      <c r="Z35" s="140">
        <f t="shared" si="0"/>
        <v>0.16066906178220156</v>
      </c>
      <c r="AA35" s="61">
        <f>+VER!AB16</f>
        <v>9105</v>
      </c>
      <c r="AB35" s="140">
        <f t="shared" si="2"/>
        <v>0.53625066258319098</v>
      </c>
      <c r="AC35" s="37"/>
      <c r="AD35" s="33"/>
    </row>
    <row r="36" spans="1:30" ht="14.25" x14ac:dyDescent="0.2">
      <c r="A36" s="138" t="s">
        <v>46</v>
      </c>
      <c r="B36" s="257" t="s">
        <v>64</v>
      </c>
      <c r="C36" s="257"/>
      <c r="D36" s="256">
        <f>+YUC!F24</f>
        <v>210</v>
      </c>
      <c r="E36" s="256"/>
      <c r="F36" s="256">
        <f>+YUC!H24</f>
        <v>92</v>
      </c>
      <c r="G36" s="256"/>
      <c r="H36" s="256">
        <f>+YUC!J24</f>
        <v>226</v>
      </c>
      <c r="I36" s="256"/>
      <c r="J36" s="256">
        <f>+YUC!L24</f>
        <v>409</v>
      </c>
      <c r="K36" s="256"/>
      <c r="L36" s="256">
        <f t="shared" si="3"/>
        <v>937</v>
      </c>
      <c r="M36" s="256"/>
      <c r="N36" s="139"/>
      <c r="O36" s="256">
        <v>157</v>
      </c>
      <c r="P36" s="256"/>
      <c r="Q36" s="256">
        <f>+YUC!R11</f>
        <v>12</v>
      </c>
      <c r="R36" s="256"/>
      <c r="S36" s="272">
        <f>+YUC!AB11</f>
        <v>159</v>
      </c>
      <c r="T36" s="272"/>
      <c r="U36" s="316">
        <f t="shared" si="1"/>
        <v>1.0127388535031847</v>
      </c>
      <c r="V36" s="317"/>
      <c r="W36" s="256">
        <v>15856</v>
      </c>
      <c r="X36" s="256"/>
      <c r="Y36" s="61">
        <f>+YUC!AB12</f>
        <v>99</v>
      </c>
      <c r="Z36" s="140">
        <f t="shared" si="0"/>
        <v>6.2436932391523713E-3</v>
      </c>
      <c r="AA36" s="61">
        <f>+YUC!AB13</f>
        <v>679</v>
      </c>
      <c r="AB36" s="140">
        <f t="shared" si="2"/>
        <v>4.2822906155398591E-2</v>
      </c>
      <c r="AC36" s="37"/>
      <c r="AD36" s="33"/>
    </row>
    <row r="37" spans="1:30" s="146" customFormat="1" ht="15.75" x14ac:dyDescent="0.25">
      <c r="A37" s="255" t="s">
        <v>65</v>
      </c>
      <c r="B37" s="255"/>
      <c r="C37" s="255"/>
      <c r="D37" s="254">
        <f>SUM(D19:E36)</f>
        <v>73830</v>
      </c>
      <c r="E37" s="254"/>
      <c r="F37" s="254">
        <f>SUM(F19:G36)</f>
        <v>14737</v>
      </c>
      <c r="G37" s="254"/>
      <c r="H37" s="254">
        <f>SUM(H19:I36)</f>
        <v>19324</v>
      </c>
      <c r="I37" s="254"/>
      <c r="J37" s="254">
        <f>SUM(J19:K36)</f>
        <v>3529</v>
      </c>
      <c r="K37" s="254"/>
      <c r="L37" s="254">
        <f>SUM(L19:M36)</f>
        <v>111420</v>
      </c>
      <c r="M37" s="254"/>
      <c r="N37" s="141"/>
      <c r="O37" s="254">
        <f>SUM(O19:P36)</f>
        <v>28080</v>
      </c>
      <c r="P37" s="254"/>
      <c r="Q37" s="254">
        <f t="shared" ref="Q37" si="4">SUM(Q19:R36)</f>
        <v>2400</v>
      </c>
      <c r="R37" s="254"/>
      <c r="S37" s="254">
        <f t="shared" ref="S37" si="5">SUM(S19:T36)</f>
        <v>13468</v>
      </c>
      <c r="T37" s="254"/>
      <c r="U37" s="318">
        <f>S37/O37</f>
        <v>0.47962962962962963</v>
      </c>
      <c r="V37" s="319"/>
      <c r="W37" s="254">
        <f t="shared" ref="W37" si="6">SUM(W19:X36)</f>
        <v>170608</v>
      </c>
      <c r="X37" s="254"/>
      <c r="Y37" s="142">
        <f>SUM(Y19:Y36)</f>
        <v>25339</v>
      </c>
      <c r="Z37" s="143">
        <f t="shared" si="0"/>
        <v>0.14852175747913346</v>
      </c>
      <c r="AA37" s="142">
        <f>SUM(AA19:AA36)</f>
        <v>98834</v>
      </c>
      <c r="AB37" s="143">
        <f>AA37/W37</f>
        <v>0.57930460470786838</v>
      </c>
      <c r="AC37" s="144"/>
      <c r="AD37" s="145"/>
    </row>
    <row r="38" spans="1:30" x14ac:dyDescent="0.2">
      <c r="A38" s="31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3"/>
    </row>
    <row r="39" spans="1:30" ht="26.45" customHeight="1" x14ac:dyDescent="0.2">
      <c r="A39" s="31"/>
      <c r="B39" s="32"/>
      <c r="C39" s="32"/>
      <c r="D39" s="32"/>
      <c r="E39" s="32"/>
      <c r="F39" s="32"/>
      <c r="G39" s="32"/>
      <c r="H39" s="302" t="s">
        <v>227</v>
      </c>
      <c r="I39" s="302"/>
      <c r="J39" s="302"/>
      <c r="K39" s="304" t="s">
        <v>73</v>
      </c>
      <c r="L39" s="304"/>
      <c r="M39" s="304" t="s">
        <v>74</v>
      </c>
      <c r="N39" s="304"/>
      <c r="O39" s="304"/>
      <c r="P39" s="304" t="s">
        <v>75</v>
      </c>
      <c r="Q39" s="304"/>
      <c r="R39" s="304" t="s">
        <v>76</v>
      </c>
      <c r="S39" s="304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3"/>
    </row>
    <row r="40" spans="1:30" x14ac:dyDescent="0.2">
      <c r="A40" s="31"/>
      <c r="B40" s="32"/>
      <c r="C40" s="32"/>
      <c r="D40" s="32"/>
      <c r="E40" s="32"/>
      <c r="F40" s="32"/>
      <c r="G40" s="32"/>
      <c r="H40" s="303"/>
      <c r="I40" s="303"/>
      <c r="J40" s="303"/>
      <c r="K40" s="305"/>
      <c r="L40" s="305"/>
      <c r="M40" s="305"/>
      <c r="N40" s="305"/>
      <c r="O40" s="305"/>
      <c r="P40" s="305"/>
      <c r="Q40" s="305"/>
      <c r="R40" s="305"/>
      <c r="S40" s="305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3"/>
    </row>
    <row r="41" spans="1:30" ht="15.75" customHeight="1" x14ac:dyDescent="0.2">
      <c r="A41" s="31"/>
      <c r="B41" s="32"/>
      <c r="C41" s="32"/>
      <c r="D41" s="32"/>
      <c r="E41" s="32"/>
      <c r="F41" s="32"/>
      <c r="G41" s="32"/>
      <c r="H41" s="308" t="s">
        <v>72</v>
      </c>
      <c r="I41" s="308"/>
      <c r="J41" s="308"/>
      <c r="K41" s="298" t="s">
        <v>77</v>
      </c>
      <c r="L41" s="298"/>
      <c r="M41" s="310" t="s">
        <v>77</v>
      </c>
      <c r="N41" s="310"/>
      <c r="O41" s="310"/>
      <c r="P41" s="310" t="s">
        <v>77</v>
      </c>
      <c r="Q41" s="310"/>
      <c r="R41" s="309">
        <v>39900</v>
      </c>
      <c r="S41" s="309"/>
      <c r="T41" s="37"/>
      <c r="U41" s="37"/>
      <c r="V41" s="37"/>
      <c r="W41" s="37"/>
      <c r="X41" s="32"/>
      <c r="Y41" s="32"/>
      <c r="Z41" s="32"/>
      <c r="AA41" s="32"/>
      <c r="AB41" s="32"/>
      <c r="AC41" s="32"/>
      <c r="AD41" s="33"/>
    </row>
    <row r="42" spans="1:30" ht="15.75" customHeight="1" x14ac:dyDescent="0.2">
      <c r="A42" s="31"/>
      <c r="B42" s="32"/>
      <c r="C42" s="32"/>
      <c r="D42" s="32"/>
      <c r="E42" s="32"/>
      <c r="F42" s="32"/>
      <c r="G42" s="32"/>
      <c r="H42" s="308"/>
      <c r="I42" s="308"/>
      <c r="J42" s="308"/>
      <c r="K42" s="299"/>
      <c r="L42" s="299"/>
      <c r="M42" s="284" t="s">
        <v>77</v>
      </c>
      <c r="N42" s="284"/>
      <c r="O42" s="284"/>
      <c r="P42" s="306" t="s">
        <v>88</v>
      </c>
      <c r="Q42" s="307"/>
      <c r="R42" s="285">
        <v>173</v>
      </c>
      <c r="S42" s="285"/>
      <c r="T42" s="37"/>
      <c r="U42" s="37"/>
      <c r="V42" s="37"/>
      <c r="W42" s="37"/>
      <c r="X42" s="32"/>
      <c r="Y42" s="32"/>
      <c r="Z42" s="32"/>
      <c r="AA42" s="32"/>
      <c r="AB42" s="32"/>
      <c r="AC42" s="32"/>
      <c r="AD42" s="33"/>
    </row>
    <row r="43" spans="1:30" ht="15.75" customHeight="1" x14ac:dyDescent="0.2">
      <c r="A43" s="31"/>
      <c r="B43" s="32"/>
      <c r="C43" s="32"/>
      <c r="D43" s="32"/>
      <c r="E43" s="32"/>
      <c r="F43" s="32"/>
      <c r="G43" s="32"/>
      <c r="H43" s="308"/>
      <c r="I43" s="308"/>
      <c r="J43" s="308"/>
      <c r="K43" s="299"/>
      <c r="L43" s="299"/>
      <c r="M43" s="311" t="s">
        <v>88</v>
      </c>
      <c r="N43" s="311"/>
      <c r="O43" s="311"/>
      <c r="P43" s="284" t="s">
        <v>77</v>
      </c>
      <c r="Q43" s="284"/>
      <c r="R43" s="285">
        <v>1928</v>
      </c>
      <c r="S43" s="285"/>
      <c r="T43" s="37"/>
      <c r="U43" s="37"/>
      <c r="V43" s="37"/>
      <c r="W43" s="37"/>
      <c r="X43" s="32"/>
      <c r="Y43" s="32"/>
      <c r="Z43" s="32"/>
      <c r="AA43" s="32"/>
      <c r="AB43" s="32"/>
      <c r="AC43" s="32"/>
      <c r="AD43" s="33"/>
    </row>
    <row r="44" spans="1:30" ht="15.75" customHeight="1" x14ac:dyDescent="0.2">
      <c r="A44" s="31"/>
      <c r="B44" s="32"/>
      <c r="C44" s="32"/>
      <c r="D44" s="32"/>
      <c r="E44" s="32"/>
      <c r="F44" s="32"/>
      <c r="G44" s="32"/>
      <c r="H44" s="308"/>
      <c r="I44" s="308"/>
      <c r="J44" s="308"/>
      <c r="K44" s="300"/>
      <c r="L44" s="300"/>
      <c r="M44" s="312" t="s">
        <v>88</v>
      </c>
      <c r="N44" s="312"/>
      <c r="O44" s="312"/>
      <c r="P44" s="313" t="s">
        <v>88</v>
      </c>
      <c r="Q44" s="314"/>
      <c r="R44" s="315">
        <v>376</v>
      </c>
      <c r="S44" s="315"/>
      <c r="T44" s="37"/>
      <c r="U44" s="37"/>
      <c r="V44" s="37"/>
      <c r="W44" s="37"/>
      <c r="X44" s="32"/>
      <c r="Y44" s="32"/>
      <c r="Z44" s="32"/>
      <c r="AA44" s="32"/>
      <c r="AB44" s="32"/>
      <c r="AC44" s="32"/>
      <c r="AD44" s="33"/>
    </row>
    <row r="45" spans="1:30" ht="15.75" customHeight="1" x14ac:dyDescent="0.2">
      <c r="A45" s="31"/>
      <c r="B45" s="32"/>
      <c r="C45" s="32"/>
      <c r="D45" s="32"/>
      <c r="E45" s="32"/>
      <c r="F45" s="32"/>
      <c r="G45" s="32"/>
      <c r="H45" s="308"/>
      <c r="I45" s="308"/>
      <c r="J45" s="308"/>
      <c r="K45" s="301" t="s">
        <v>88</v>
      </c>
      <c r="L45" s="301"/>
      <c r="M45" s="284" t="s">
        <v>77</v>
      </c>
      <c r="N45" s="284"/>
      <c r="O45" s="284"/>
      <c r="P45" s="284" t="s">
        <v>77</v>
      </c>
      <c r="Q45" s="284"/>
      <c r="R45" s="285">
        <v>9270</v>
      </c>
      <c r="S45" s="285"/>
      <c r="T45" s="37"/>
      <c r="U45" s="37"/>
      <c r="V45" s="37"/>
      <c r="W45" s="37"/>
      <c r="X45" s="32"/>
      <c r="Y45" s="32"/>
      <c r="Z45" s="32"/>
      <c r="AA45" s="32"/>
      <c r="AB45" s="32"/>
      <c r="AC45" s="32"/>
      <c r="AD45" s="33"/>
    </row>
    <row r="46" spans="1:30" ht="15.75" customHeight="1" x14ac:dyDescent="0.2">
      <c r="A46" s="31"/>
      <c r="B46" s="32"/>
      <c r="C46" s="32"/>
      <c r="D46" s="32"/>
      <c r="E46" s="32"/>
      <c r="F46" s="32"/>
      <c r="G46" s="32"/>
      <c r="H46" s="308"/>
      <c r="I46" s="308"/>
      <c r="J46" s="308"/>
      <c r="K46" s="301"/>
      <c r="L46" s="301"/>
      <c r="M46" s="284" t="s">
        <v>77</v>
      </c>
      <c r="N46" s="284"/>
      <c r="O46" s="284"/>
      <c r="P46" s="306" t="s">
        <v>88</v>
      </c>
      <c r="Q46" s="307"/>
      <c r="R46" s="285">
        <v>602</v>
      </c>
      <c r="S46" s="285"/>
      <c r="T46" s="37"/>
      <c r="U46" s="37"/>
      <c r="V46" s="37"/>
      <c r="W46" s="37"/>
      <c r="X46" s="32"/>
      <c r="Y46" s="32"/>
      <c r="Z46" s="32"/>
      <c r="AA46" s="32"/>
      <c r="AB46" s="32"/>
      <c r="AC46" s="32"/>
      <c r="AD46" s="33"/>
    </row>
    <row r="47" spans="1:30" ht="15.75" customHeight="1" x14ac:dyDescent="0.2">
      <c r="A47" s="31"/>
      <c r="B47" s="32"/>
      <c r="C47" s="32"/>
      <c r="D47" s="32"/>
      <c r="E47" s="32"/>
      <c r="F47" s="32"/>
      <c r="G47" s="32"/>
      <c r="H47" s="308"/>
      <c r="I47" s="308"/>
      <c r="J47" s="308"/>
      <c r="K47" s="301"/>
      <c r="L47" s="301"/>
      <c r="M47" s="321" t="s">
        <v>88</v>
      </c>
      <c r="N47" s="322"/>
      <c r="O47" s="323"/>
      <c r="P47" s="284" t="s">
        <v>77</v>
      </c>
      <c r="Q47" s="284"/>
      <c r="R47" s="285">
        <v>19469</v>
      </c>
      <c r="S47" s="285"/>
      <c r="T47" s="37"/>
      <c r="U47" s="37"/>
      <c r="V47" s="37"/>
      <c r="W47" s="37"/>
      <c r="X47" s="32"/>
      <c r="Y47" s="32"/>
      <c r="Z47" s="32"/>
      <c r="AA47" s="32"/>
      <c r="AB47" s="32"/>
      <c r="AC47" s="32"/>
      <c r="AD47" s="33"/>
    </row>
    <row r="48" spans="1:30" ht="27" customHeight="1" x14ac:dyDescent="0.2">
      <c r="A48" s="31"/>
      <c r="B48" s="32"/>
      <c r="C48" s="32"/>
      <c r="D48" s="32"/>
      <c r="E48" s="32"/>
      <c r="F48" s="32"/>
      <c r="G48" s="32"/>
      <c r="H48" s="324" t="s">
        <v>263</v>
      </c>
      <c r="I48" s="325"/>
      <c r="J48" s="325"/>
      <c r="K48" s="325"/>
      <c r="L48" s="325"/>
      <c r="M48" s="325"/>
      <c r="N48" s="325"/>
      <c r="O48" s="325"/>
      <c r="P48" s="325"/>
      <c r="Q48" s="325"/>
      <c r="R48" s="325"/>
      <c r="S48" s="325"/>
      <c r="T48" s="37"/>
      <c r="U48" s="37"/>
      <c r="V48" s="37"/>
      <c r="W48" s="37"/>
      <c r="X48" s="32"/>
      <c r="Y48" s="32"/>
      <c r="Z48" s="32"/>
      <c r="AA48" s="32"/>
      <c r="AB48" s="32"/>
      <c r="AC48" s="32"/>
      <c r="AD48" s="33"/>
    </row>
    <row r="49" spans="1:30" x14ac:dyDescent="0.2">
      <c r="A49" s="31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7"/>
      <c r="V49" s="37"/>
      <c r="W49" s="37"/>
      <c r="X49" s="32"/>
      <c r="Y49" s="32"/>
      <c r="Z49" s="32"/>
      <c r="AA49" s="32"/>
      <c r="AB49" s="32"/>
      <c r="AC49" s="32"/>
      <c r="AD49" s="33"/>
    </row>
    <row r="50" spans="1:30" x14ac:dyDescent="0.2">
      <c r="A50" s="31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7"/>
      <c r="V50" s="37"/>
      <c r="W50" s="37"/>
      <c r="X50" s="32"/>
      <c r="Y50" s="32"/>
      <c r="Z50" s="32"/>
      <c r="AA50" s="32"/>
      <c r="AB50" s="32"/>
      <c r="AC50" s="32"/>
      <c r="AD50" s="33"/>
    </row>
    <row r="51" spans="1:30" ht="108" x14ac:dyDescent="0.2">
      <c r="A51" s="31"/>
      <c r="B51" s="246" t="s">
        <v>322</v>
      </c>
      <c r="C51" s="245" t="s">
        <v>312</v>
      </c>
      <c r="D51" s="245" t="s">
        <v>314</v>
      </c>
      <c r="E51" s="245" t="s">
        <v>313</v>
      </c>
      <c r="F51" s="32"/>
      <c r="G51" s="32"/>
      <c r="H51" s="32"/>
      <c r="I51" s="32"/>
      <c r="J51" s="32"/>
      <c r="K51" s="32"/>
      <c r="L51" s="32"/>
      <c r="M51" s="32"/>
      <c r="N51" s="32"/>
      <c r="O51" s="32" t="s">
        <v>47</v>
      </c>
      <c r="P51" s="37">
        <f>+U19</f>
        <v>0.47435897435897434</v>
      </c>
      <c r="Q51" s="37">
        <f>+AB19</f>
        <v>8.7561374795417354E-2</v>
      </c>
      <c r="R51" s="37">
        <f>100%-U19-AB19</f>
        <v>0.43807965084560829</v>
      </c>
      <c r="S51" s="63">
        <f>SUM(P51:R51)</f>
        <v>1</v>
      </c>
      <c r="T51" s="32"/>
      <c r="U51" s="37"/>
      <c r="V51" s="37"/>
      <c r="W51" s="37"/>
      <c r="X51" s="32"/>
      <c r="Y51" s="32"/>
      <c r="Z51" s="32"/>
      <c r="AA51" s="32"/>
      <c r="AB51" s="32"/>
      <c r="AC51" s="32"/>
      <c r="AD51" s="33"/>
    </row>
    <row r="52" spans="1:30" x14ac:dyDescent="0.2">
      <c r="A52" s="3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 t="s">
        <v>48</v>
      </c>
      <c r="P52" s="37">
        <f t="shared" ref="P52:P67" si="7">+U20</f>
        <v>0.65179760319573898</v>
      </c>
      <c r="Q52" s="37">
        <v>0.35</v>
      </c>
      <c r="R52" s="37">
        <v>0</v>
      </c>
      <c r="S52" s="63">
        <f t="shared" ref="S52:S68" si="8">SUM(P52:R52)</f>
        <v>1.001797603195739</v>
      </c>
      <c r="T52" s="32"/>
      <c r="U52" s="37"/>
      <c r="V52" s="37"/>
      <c r="W52" s="37"/>
      <c r="X52" s="32"/>
      <c r="Y52" s="32"/>
      <c r="Z52" s="32"/>
      <c r="AA52" s="32"/>
      <c r="AB52" s="32"/>
      <c r="AC52" s="32"/>
      <c r="AD52" s="33"/>
    </row>
    <row r="53" spans="1:30" x14ac:dyDescent="0.2">
      <c r="A53" s="3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 t="s">
        <v>49</v>
      </c>
      <c r="P53" s="37">
        <f t="shared" si="7"/>
        <v>0.94306930693069302</v>
      </c>
      <c r="Q53" s="37">
        <v>0.06</v>
      </c>
      <c r="R53" s="37">
        <v>0</v>
      </c>
      <c r="S53" s="63">
        <f t="shared" si="8"/>
        <v>1.0030693069306931</v>
      </c>
      <c r="T53" s="32"/>
      <c r="U53" s="37"/>
      <c r="V53" s="37"/>
      <c r="W53" s="37"/>
      <c r="X53" s="32"/>
      <c r="Y53" s="32"/>
      <c r="Z53" s="32"/>
      <c r="AA53" s="32"/>
      <c r="AB53" s="32"/>
      <c r="AC53" s="32"/>
      <c r="AD53" s="33"/>
    </row>
    <row r="54" spans="1:30" x14ac:dyDescent="0.2">
      <c r="A54" s="31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 t="s">
        <v>50</v>
      </c>
      <c r="P54" s="37">
        <f t="shared" si="7"/>
        <v>0.27243589743589741</v>
      </c>
      <c r="Q54" s="37">
        <v>0.73</v>
      </c>
      <c r="R54" s="37">
        <v>0</v>
      </c>
      <c r="S54" s="63">
        <f t="shared" si="8"/>
        <v>1.0024358974358973</v>
      </c>
      <c r="T54" s="32"/>
      <c r="U54" s="37"/>
      <c r="V54" s="37"/>
      <c r="W54" s="37"/>
      <c r="X54" s="32"/>
      <c r="Y54" s="32"/>
      <c r="Z54" s="32"/>
      <c r="AA54" s="32"/>
      <c r="AB54" s="32"/>
      <c r="AC54" s="32"/>
      <c r="AD54" s="33"/>
    </row>
    <row r="55" spans="1:30" x14ac:dyDescent="0.2">
      <c r="A55" s="31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 t="s">
        <v>51</v>
      </c>
      <c r="P55" s="37">
        <f t="shared" si="7"/>
        <v>0.45808704997313271</v>
      </c>
      <c r="Q55" s="37">
        <v>0.54</v>
      </c>
      <c r="R55" s="37">
        <v>0</v>
      </c>
      <c r="S55" s="63">
        <f t="shared" si="8"/>
        <v>0.99808704997313269</v>
      </c>
      <c r="T55" s="32"/>
      <c r="U55" s="37"/>
      <c r="V55" s="37"/>
      <c r="W55" s="37"/>
      <c r="X55" s="32"/>
      <c r="Y55" s="32"/>
      <c r="Z55" s="32"/>
      <c r="AA55" s="32"/>
      <c r="AB55" s="32"/>
      <c r="AC55" s="32"/>
      <c r="AD55" s="33"/>
    </row>
    <row r="56" spans="1:30" x14ac:dyDescent="0.2">
      <c r="A56" s="31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 t="s">
        <v>52</v>
      </c>
      <c r="P56" s="37">
        <f t="shared" si="7"/>
        <v>0.8147321428571429</v>
      </c>
      <c r="Q56" s="37">
        <v>0.19</v>
      </c>
      <c r="R56" s="37">
        <v>0</v>
      </c>
      <c r="S56" s="63">
        <f t="shared" si="8"/>
        <v>1.004732142857143</v>
      </c>
      <c r="T56" s="32"/>
      <c r="U56" s="37"/>
      <c r="V56" s="37"/>
      <c r="W56" s="37"/>
      <c r="X56" s="32"/>
      <c r="Y56" s="32"/>
      <c r="Z56" s="32"/>
      <c r="AA56" s="32"/>
      <c r="AB56" s="32"/>
      <c r="AC56" s="32"/>
      <c r="AD56" s="33"/>
    </row>
    <row r="57" spans="1:30" x14ac:dyDescent="0.2">
      <c r="A57" s="31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 t="s">
        <v>53</v>
      </c>
      <c r="P57" s="37">
        <f t="shared" si="7"/>
        <v>0</v>
      </c>
      <c r="Q57" s="37">
        <f t="shared" ref="Q57:Q67" si="9">+AB25</f>
        <v>0</v>
      </c>
      <c r="R57" s="37">
        <f t="shared" ref="R57:R67" si="10">100%-U25-AB25</f>
        <v>1</v>
      </c>
      <c r="S57" s="63">
        <f t="shared" si="8"/>
        <v>1</v>
      </c>
      <c r="T57" s="32"/>
      <c r="U57" s="37"/>
      <c r="V57" s="37"/>
      <c r="W57" s="37"/>
      <c r="X57" s="32"/>
      <c r="Y57" s="32"/>
      <c r="Z57" s="32"/>
      <c r="AA57" s="32"/>
      <c r="AB57" s="32"/>
      <c r="AC57" s="32"/>
      <c r="AD57" s="33"/>
    </row>
    <row r="58" spans="1:30" x14ac:dyDescent="0.2">
      <c r="A58" s="31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 t="s">
        <v>54</v>
      </c>
      <c r="P58" s="37">
        <f t="shared" si="7"/>
        <v>0.16604708798017348</v>
      </c>
      <c r="Q58" s="37">
        <f t="shared" si="9"/>
        <v>0.33383302583025831</v>
      </c>
      <c r="R58" s="37">
        <f t="shared" si="10"/>
        <v>0.50011988618956826</v>
      </c>
      <c r="S58" s="63">
        <f t="shared" si="8"/>
        <v>1</v>
      </c>
      <c r="T58" s="32"/>
      <c r="U58" s="37"/>
      <c r="V58" s="37"/>
      <c r="W58" s="37"/>
      <c r="X58" s="32"/>
      <c r="Y58" s="32"/>
      <c r="Z58" s="32"/>
      <c r="AA58" s="32"/>
      <c r="AB58" s="32"/>
      <c r="AC58" s="32"/>
      <c r="AD58" s="33"/>
    </row>
    <row r="59" spans="1:30" x14ac:dyDescent="0.2">
      <c r="A59" s="31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 t="s">
        <v>55</v>
      </c>
      <c r="P59" s="37">
        <f t="shared" si="7"/>
        <v>0.25493421052631576</v>
      </c>
      <c r="Q59" s="37">
        <f t="shared" si="9"/>
        <v>0.59994612068965514</v>
      </c>
      <c r="R59" s="37">
        <f t="shared" si="10"/>
        <v>0.14511966878402915</v>
      </c>
      <c r="S59" s="63">
        <f t="shared" si="8"/>
        <v>1</v>
      </c>
      <c r="T59" s="32"/>
      <c r="U59" s="32"/>
      <c r="V59" s="37"/>
      <c r="W59" s="32"/>
      <c r="X59" s="32"/>
      <c r="Y59" s="32"/>
      <c r="Z59" s="32"/>
      <c r="AA59" s="32"/>
      <c r="AB59" s="32"/>
      <c r="AC59" s="32"/>
      <c r="AD59" s="33"/>
    </row>
    <row r="60" spans="1:30" x14ac:dyDescent="0.2">
      <c r="A60" s="31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 t="s">
        <v>56</v>
      </c>
      <c r="P60" s="37">
        <f t="shared" si="7"/>
        <v>0</v>
      </c>
      <c r="Q60" s="37">
        <f t="shared" si="9"/>
        <v>0.93532338308457708</v>
      </c>
      <c r="R60" s="37">
        <f t="shared" si="10"/>
        <v>6.4676616915422924E-2</v>
      </c>
      <c r="S60" s="63">
        <f t="shared" si="8"/>
        <v>1</v>
      </c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3"/>
    </row>
    <row r="61" spans="1:30" x14ac:dyDescent="0.2">
      <c r="A61" s="31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 t="s">
        <v>57</v>
      </c>
      <c r="P61" s="37">
        <f t="shared" si="7"/>
        <v>0.40105214296766206</v>
      </c>
      <c r="Q61" s="37">
        <v>0.6</v>
      </c>
      <c r="R61" s="37">
        <v>0</v>
      </c>
      <c r="S61" s="63">
        <f t="shared" si="8"/>
        <v>1.001052142967662</v>
      </c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3"/>
    </row>
    <row r="62" spans="1:30" x14ac:dyDescent="0.2">
      <c r="A62" s="31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 t="s">
        <v>58</v>
      </c>
      <c r="P62" s="37">
        <f t="shared" si="7"/>
        <v>0.33540648600621947</v>
      </c>
      <c r="Q62" s="37">
        <f t="shared" si="9"/>
        <v>0.41182308789777311</v>
      </c>
      <c r="R62" s="37">
        <f t="shared" si="10"/>
        <v>0.25277042609600742</v>
      </c>
      <c r="S62" s="63">
        <f t="shared" si="8"/>
        <v>1</v>
      </c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3"/>
    </row>
    <row r="63" spans="1:30" x14ac:dyDescent="0.2">
      <c r="A63" s="31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 t="s">
        <v>59</v>
      </c>
      <c r="P63" s="37">
        <f t="shared" si="7"/>
        <v>0.20833333333333334</v>
      </c>
      <c r="Q63" s="37">
        <f t="shared" si="9"/>
        <v>0.38056426332288401</v>
      </c>
      <c r="R63" s="37">
        <f t="shared" si="10"/>
        <v>0.41110240334378262</v>
      </c>
      <c r="S63" s="63">
        <f t="shared" si="8"/>
        <v>1</v>
      </c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3"/>
    </row>
    <row r="64" spans="1:30" x14ac:dyDescent="0.2">
      <c r="A64" s="31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 t="s">
        <v>60</v>
      </c>
      <c r="P64" s="37">
        <f t="shared" si="7"/>
        <v>0.76576576576576572</v>
      </c>
      <c r="Q64" s="37">
        <f t="shared" si="9"/>
        <v>0.14821822768842635</v>
      </c>
      <c r="R64" s="37">
        <f t="shared" si="10"/>
        <v>8.6016006545807933E-2</v>
      </c>
      <c r="S64" s="63">
        <f t="shared" si="8"/>
        <v>1</v>
      </c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3"/>
    </row>
    <row r="65" spans="1:30" x14ac:dyDescent="0.2">
      <c r="A65" s="31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 t="s">
        <v>61</v>
      </c>
      <c r="P65" s="37">
        <f t="shared" si="7"/>
        <v>0.1951219512195122</v>
      </c>
      <c r="Q65" s="37">
        <f t="shared" si="9"/>
        <v>0.23094807543270474</v>
      </c>
      <c r="R65" s="37">
        <f t="shared" si="10"/>
        <v>0.57392997334778317</v>
      </c>
      <c r="S65" s="63">
        <f t="shared" si="8"/>
        <v>1</v>
      </c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3"/>
    </row>
    <row r="66" spans="1:30" x14ac:dyDescent="0.2">
      <c r="A66" s="31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 t="s">
        <v>62</v>
      </c>
      <c r="P66" s="37">
        <f t="shared" si="7"/>
        <v>0</v>
      </c>
      <c r="Q66" s="37">
        <f t="shared" si="9"/>
        <v>0.47499999999999998</v>
      </c>
      <c r="R66" s="37">
        <f t="shared" si="10"/>
        <v>0.52500000000000002</v>
      </c>
      <c r="S66" s="63">
        <f t="shared" si="8"/>
        <v>1</v>
      </c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3"/>
    </row>
    <row r="67" spans="1:30" x14ac:dyDescent="0.2">
      <c r="A67" s="31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 t="s">
        <v>63</v>
      </c>
      <c r="P67" s="37">
        <f t="shared" si="7"/>
        <v>0.28107606679035252</v>
      </c>
      <c r="Q67" s="37">
        <f t="shared" si="9"/>
        <v>0.53625066258319098</v>
      </c>
      <c r="R67" s="37">
        <f t="shared" si="10"/>
        <v>0.18267327062645655</v>
      </c>
      <c r="S67" s="63">
        <f t="shared" si="8"/>
        <v>1</v>
      </c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3"/>
    </row>
    <row r="68" spans="1:30" x14ac:dyDescent="0.2">
      <c r="A68" s="31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 t="s">
        <v>64</v>
      </c>
      <c r="P68" s="37">
        <v>1</v>
      </c>
      <c r="Q68" s="37">
        <v>0</v>
      </c>
      <c r="R68" s="37">
        <v>0</v>
      </c>
      <c r="S68" s="63">
        <f t="shared" si="8"/>
        <v>1</v>
      </c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3"/>
    </row>
    <row r="69" spans="1:30" x14ac:dyDescent="0.2">
      <c r="A69" s="31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3"/>
    </row>
    <row r="70" spans="1:30" x14ac:dyDescent="0.2">
      <c r="A70" s="31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3"/>
    </row>
    <row r="71" spans="1:30" x14ac:dyDescent="0.2">
      <c r="A71" s="31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3"/>
    </row>
    <row r="72" spans="1:30" x14ac:dyDescent="0.2">
      <c r="A72" s="31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3"/>
    </row>
    <row r="73" spans="1:30" x14ac:dyDescent="0.2">
      <c r="A73" s="31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3"/>
    </row>
    <row r="74" spans="1:30" x14ac:dyDescent="0.2">
      <c r="A74" s="31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3"/>
    </row>
    <row r="75" spans="1:30" x14ac:dyDescent="0.2">
      <c r="A75" s="31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3"/>
    </row>
    <row r="76" spans="1:30" x14ac:dyDescent="0.2">
      <c r="A76" s="31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3"/>
    </row>
    <row r="77" spans="1:30" x14ac:dyDescent="0.2">
      <c r="A77" s="31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3"/>
    </row>
    <row r="78" spans="1:30" x14ac:dyDescent="0.2">
      <c r="A78" s="31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3"/>
    </row>
    <row r="79" spans="1:30" x14ac:dyDescent="0.2">
      <c r="A79" s="31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3"/>
    </row>
    <row r="80" spans="1:30" x14ac:dyDescent="0.2">
      <c r="A80" s="31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3"/>
    </row>
    <row r="81" spans="1:30" x14ac:dyDescent="0.2">
      <c r="A81" s="31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3"/>
    </row>
    <row r="82" spans="1:30" x14ac:dyDescent="0.2">
      <c r="A82" s="31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3"/>
    </row>
    <row r="83" spans="1:30" x14ac:dyDescent="0.2">
      <c r="A83" s="31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3"/>
    </row>
    <row r="84" spans="1:30" x14ac:dyDescent="0.2">
      <c r="A84" s="31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3"/>
    </row>
    <row r="85" spans="1:30" x14ac:dyDescent="0.2">
      <c r="A85" s="31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3"/>
    </row>
    <row r="86" spans="1:30" x14ac:dyDescent="0.2">
      <c r="A86" s="31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3"/>
    </row>
    <row r="87" spans="1:30" x14ac:dyDescent="0.2">
      <c r="A87" s="31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3"/>
    </row>
    <row r="88" spans="1:30" x14ac:dyDescent="0.2">
      <c r="A88" s="31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3"/>
    </row>
    <row r="89" spans="1:30" x14ac:dyDescent="0.2">
      <c r="A89" s="31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3"/>
    </row>
    <row r="90" spans="1:30" x14ac:dyDescent="0.2">
      <c r="A90" s="31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3"/>
    </row>
    <row r="91" spans="1:30" x14ac:dyDescent="0.2">
      <c r="A91" s="31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3"/>
    </row>
    <row r="92" spans="1:30" x14ac:dyDescent="0.2">
      <c r="A92" s="31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3"/>
    </row>
    <row r="93" spans="1:30" x14ac:dyDescent="0.2">
      <c r="A93" s="34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6"/>
    </row>
  </sheetData>
  <mergeCells count="269">
    <mergeCell ref="AC32:AD32"/>
    <mergeCell ref="Y17:AB17"/>
    <mergeCell ref="M47:O47"/>
    <mergeCell ref="P47:Q47"/>
    <mergeCell ref="R47:S47"/>
    <mergeCell ref="H48:S48"/>
    <mergeCell ref="W37:X37"/>
    <mergeCell ref="W20:X20"/>
    <mergeCell ref="W21:X21"/>
    <mergeCell ref="W22:X22"/>
    <mergeCell ref="W35:X35"/>
    <mergeCell ref="W36:X36"/>
    <mergeCell ref="W32:X32"/>
    <mergeCell ref="W33:X33"/>
    <mergeCell ref="W34:X34"/>
    <mergeCell ref="U26:V26"/>
    <mergeCell ref="U27:V27"/>
    <mergeCell ref="U28:V28"/>
    <mergeCell ref="U29:V29"/>
    <mergeCell ref="U30:V30"/>
    <mergeCell ref="U31:V31"/>
    <mergeCell ref="W23:X23"/>
    <mergeCell ref="W24:X24"/>
    <mergeCell ref="W25:X25"/>
    <mergeCell ref="W30:X30"/>
    <mergeCell ref="W31:X31"/>
    <mergeCell ref="U23:V23"/>
    <mergeCell ref="U35:V35"/>
    <mergeCell ref="U36:V36"/>
    <mergeCell ref="U37:V37"/>
    <mergeCell ref="W28:X28"/>
    <mergeCell ref="U24:V24"/>
    <mergeCell ref="U25:V25"/>
    <mergeCell ref="U32:V32"/>
    <mergeCell ref="U33:V33"/>
    <mergeCell ref="U34:V34"/>
    <mergeCell ref="K41:L44"/>
    <mergeCell ref="K45:L47"/>
    <mergeCell ref="H39:J40"/>
    <mergeCell ref="R39:S40"/>
    <mergeCell ref="P39:Q40"/>
    <mergeCell ref="M39:O40"/>
    <mergeCell ref="K39:L40"/>
    <mergeCell ref="M46:O46"/>
    <mergeCell ref="P46:Q46"/>
    <mergeCell ref="R46:S46"/>
    <mergeCell ref="H41:J47"/>
    <mergeCell ref="R41:S41"/>
    <mergeCell ref="P41:Q41"/>
    <mergeCell ref="M41:O41"/>
    <mergeCell ref="M42:O42"/>
    <mergeCell ref="P42:Q42"/>
    <mergeCell ref="R42:S42"/>
    <mergeCell ref="M43:O43"/>
    <mergeCell ref="P43:Q43"/>
    <mergeCell ref="R43:S43"/>
    <mergeCell ref="M44:O44"/>
    <mergeCell ref="P44:Q44"/>
    <mergeCell ref="R44:S44"/>
    <mergeCell ref="M45:O45"/>
    <mergeCell ref="O34:P34"/>
    <mergeCell ref="Q34:R34"/>
    <mergeCell ref="S34:T34"/>
    <mergeCell ref="O35:P35"/>
    <mergeCell ref="Q35:R35"/>
    <mergeCell ref="A1:AD1"/>
    <mergeCell ref="A2:AD2"/>
    <mergeCell ref="A3:AD3"/>
    <mergeCell ref="A4:AD4"/>
    <mergeCell ref="A5:AD5"/>
    <mergeCell ref="O32:P32"/>
    <mergeCell ref="Q32:R32"/>
    <mergeCell ref="S32:T32"/>
    <mergeCell ref="O33:P33"/>
    <mergeCell ref="Q33:R33"/>
    <mergeCell ref="S33:T33"/>
    <mergeCell ref="O30:P30"/>
    <mergeCell ref="Q30:R30"/>
    <mergeCell ref="S30:T30"/>
    <mergeCell ref="O31:P31"/>
    <mergeCell ref="Q31:R31"/>
    <mergeCell ref="W26:X26"/>
    <mergeCell ref="W27:X27"/>
    <mergeCell ref="W29:X29"/>
    <mergeCell ref="P45:Q45"/>
    <mergeCell ref="R45:S45"/>
    <mergeCell ref="O36:P36"/>
    <mergeCell ref="Q36:R36"/>
    <mergeCell ref="S36:T36"/>
    <mergeCell ref="S35:T35"/>
    <mergeCell ref="O37:P37"/>
    <mergeCell ref="Q37:R37"/>
    <mergeCell ref="S37:T37"/>
    <mergeCell ref="S31:T31"/>
    <mergeCell ref="O28:P28"/>
    <mergeCell ref="Q28:R28"/>
    <mergeCell ref="S28:T28"/>
    <mergeCell ref="O29:P29"/>
    <mergeCell ref="Q29:R29"/>
    <mergeCell ref="S29:T29"/>
    <mergeCell ref="O26:P26"/>
    <mergeCell ref="Q26:R26"/>
    <mergeCell ref="S26:T26"/>
    <mergeCell ref="O27:P27"/>
    <mergeCell ref="Q27:R27"/>
    <mergeCell ref="S27:T27"/>
    <mergeCell ref="O24:P24"/>
    <mergeCell ref="Q24:R24"/>
    <mergeCell ref="S24:T24"/>
    <mergeCell ref="O25:P25"/>
    <mergeCell ref="Q25:R25"/>
    <mergeCell ref="S25:T25"/>
    <mergeCell ref="O23:P23"/>
    <mergeCell ref="Q23:R23"/>
    <mergeCell ref="S23:T23"/>
    <mergeCell ref="O22:P22"/>
    <mergeCell ref="Q22:R22"/>
    <mergeCell ref="S22:T22"/>
    <mergeCell ref="U22:V22"/>
    <mergeCell ref="N11:O11"/>
    <mergeCell ref="N12:O12"/>
    <mergeCell ref="N13:O13"/>
    <mergeCell ref="O17:P18"/>
    <mergeCell ref="Q17:R18"/>
    <mergeCell ref="S17:T18"/>
    <mergeCell ref="U17:V18"/>
    <mergeCell ref="Q19:R19"/>
    <mergeCell ref="S19:T19"/>
    <mergeCell ref="U19:V19"/>
    <mergeCell ref="O20:P20"/>
    <mergeCell ref="Q20:R20"/>
    <mergeCell ref="S20:T20"/>
    <mergeCell ref="U20:V20"/>
    <mergeCell ref="O21:P21"/>
    <mergeCell ref="Q21:R21"/>
    <mergeCell ref="S21:T21"/>
    <mergeCell ref="U21:V21"/>
    <mergeCell ref="D10:AD10"/>
    <mergeCell ref="B19:C19"/>
    <mergeCell ref="J19:K19"/>
    <mergeCell ref="D19:E19"/>
    <mergeCell ref="F19:G19"/>
    <mergeCell ref="H19:I19"/>
    <mergeCell ref="L19:M19"/>
    <mergeCell ref="A17:C18"/>
    <mergeCell ref="D18:E18"/>
    <mergeCell ref="F18:G18"/>
    <mergeCell ref="H18:I18"/>
    <mergeCell ref="J18:K18"/>
    <mergeCell ref="L18:M18"/>
    <mergeCell ref="W17:X18"/>
    <mergeCell ref="O19:P19"/>
    <mergeCell ref="A14:B14"/>
    <mergeCell ref="C13:C14"/>
    <mergeCell ref="N14:O14"/>
    <mergeCell ref="W19:X19"/>
    <mergeCell ref="G8:I8"/>
    <mergeCell ref="A10:C11"/>
    <mergeCell ref="A13:B13"/>
    <mergeCell ref="A12:B12"/>
    <mergeCell ref="B35:C35"/>
    <mergeCell ref="B36:C36"/>
    <mergeCell ref="B23:C23"/>
    <mergeCell ref="B24:C24"/>
    <mergeCell ref="B25:C25"/>
    <mergeCell ref="F20:G20"/>
    <mergeCell ref="H20:I20"/>
    <mergeCell ref="D20:E20"/>
    <mergeCell ref="F21:G21"/>
    <mergeCell ref="B34:C34"/>
    <mergeCell ref="B26:C26"/>
    <mergeCell ref="B27:C27"/>
    <mergeCell ref="B28:C28"/>
    <mergeCell ref="B29:C29"/>
    <mergeCell ref="B22:C22"/>
    <mergeCell ref="B30:C30"/>
    <mergeCell ref="B31:C31"/>
    <mergeCell ref="B32:C32"/>
    <mergeCell ref="B33:C33"/>
    <mergeCell ref="D17:M17"/>
    <mergeCell ref="B20:C20"/>
    <mergeCell ref="B21:C21"/>
    <mergeCell ref="J22:K22"/>
    <mergeCell ref="D23:E23"/>
    <mergeCell ref="F23:G23"/>
    <mergeCell ref="H23:I23"/>
    <mergeCell ref="J23:K23"/>
    <mergeCell ref="J20:K20"/>
    <mergeCell ref="L20:M20"/>
    <mergeCell ref="D21:E21"/>
    <mergeCell ref="H21:I21"/>
    <mergeCell ref="J21:K21"/>
    <mergeCell ref="L21:M21"/>
    <mergeCell ref="D22:E22"/>
    <mergeCell ref="F22:G22"/>
    <mergeCell ref="H22:I22"/>
    <mergeCell ref="L22:M22"/>
    <mergeCell ref="L23:M23"/>
    <mergeCell ref="D24:E24"/>
    <mergeCell ref="F24:G24"/>
    <mergeCell ref="H24:I24"/>
    <mergeCell ref="J24:K24"/>
    <mergeCell ref="L24:M24"/>
    <mergeCell ref="D25:E25"/>
    <mergeCell ref="F25:G25"/>
    <mergeCell ref="H25:I25"/>
    <mergeCell ref="J25:K25"/>
    <mergeCell ref="L25:M25"/>
    <mergeCell ref="D26:E26"/>
    <mergeCell ref="F26:G26"/>
    <mergeCell ref="H26:I26"/>
    <mergeCell ref="J26:K26"/>
    <mergeCell ref="L26:M26"/>
    <mergeCell ref="D27:E27"/>
    <mergeCell ref="F27:G27"/>
    <mergeCell ref="H27:I27"/>
    <mergeCell ref="J27:K27"/>
    <mergeCell ref="L27:M27"/>
    <mergeCell ref="D28:E28"/>
    <mergeCell ref="F28:G28"/>
    <mergeCell ref="H28:I28"/>
    <mergeCell ref="J28:K28"/>
    <mergeCell ref="L28:M28"/>
    <mergeCell ref="D29:E29"/>
    <mergeCell ref="F29:G29"/>
    <mergeCell ref="H29:I29"/>
    <mergeCell ref="J29:K29"/>
    <mergeCell ref="L29:M29"/>
    <mergeCell ref="D30:E30"/>
    <mergeCell ref="F30:G30"/>
    <mergeCell ref="H30:I30"/>
    <mergeCell ref="J30:K30"/>
    <mergeCell ref="L30:M30"/>
    <mergeCell ref="D31:E31"/>
    <mergeCell ref="F31:G31"/>
    <mergeCell ref="H31:I31"/>
    <mergeCell ref="J31:K31"/>
    <mergeCell ref="L31:M31"/>
    <mergeCell ref="D32:E32"/>
    <mergeCell ref="F32:G32"/>
    <mergeCell ref="H32:I32"/>
    <mergeCell ref="J32:K32"/>
    <mergeCell ref="L32:M32"/>
    <mergeCell ref="D33:E33"/>
    <mergeCell ref="F33:G33"/>
    <mergeCell ref="H33:I33"/>
    <mergeCell ref="J33:K33"/>
    <mergeCell ref="L33:M33"/>
    <mergeCell ref="D34:E34"/>
    <mergeCell ref="F34:G34"/>
    <mergeCell ref="H34:I34"/>
    <mergeCell ref="J34:K34"/>
    <mergeCell ref="L34:M34"/>
    <mergeCell ref="D35:E35"/>
    <mergeCell ref="F35:G35"/>
    <mergeCell ref="H35:I35"/>
    <mergeCell ref="J35:K35"/>
    <mergeCell ref="L35:M35"/>
    <mergeCell ref="D37:E37"/>
    <mergeCell ref="F37:G37"/>
    <mergeCell ref="H37:I37"/>
    <mergeCell ref="J37:K37"/>
    <mergeCell ref="L37:M37"/>
    <mergeCell ref="A37:C37"/>
    <mergeCell ref="D36:E36"/>
    <mergeCell ref="F36:G36"/>
    <mergeCell ref="H36:I36"/>
    <mergeCell ref="J36:K36"/>
    <mergeCell ref="L36:M36"/>
  </mergeCells>
  <printOptions horizontalCentered="1"/>
  <pageMargins left="0.31496062992125984" right="0.31496062992125984" top="0.74803149606299213" bottom="0.74803149606299213" header="0.31496062992125984" footer="0.31496062992125984"/>
  <pageSetup scale="53" orientation="portrait" r:id="rId1"/>
  <ignoredErrors>
    <ignoredError sqref="A23:A27 A28 A29:A33 A34 A35:A36 A19:A22" numberStoredAsText="1"/>
    <ignoredError sqref="F14 H14 J14 U37 Z37 F12:J13 L12:L13 S14 S12" formula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C58"/>
  <sheetViews>
    <sheetView zoomScale="90" zoomScaleNormal="90" zoomScaleSheetLayoutView="40" workbookViewId="0">
      <selection sqref="A1:AC58"/>
    </sheetView>
  </sheetViews>
  <sheetFormatPr baseColWidth="10" defaultRowHeight="12" x14ac:dyDescent="0.2"/>
  <cols>
    <col min="1" max="1" width="12.42578125" customWidth="1"/>
    <col min="2" max="2" width="3" customWidth="1"/>
    <col min="3" max="3" width="14.5703125" bestFit="1" customWidth="1"/>
    <col min="4" max="4" width="18.42578125" customWidth="1"/>
    <col min="5" max="5" width="10" bestFit="1" customWidth="1"/>
    <col min="6" max="6" width="19.140625" customWidth="1"/>
    <col min="7" max="7" width="7.42578125" customWidth="1"/>
    <col min="8" max="20" width="7" customWidth="1"/>
    <col min="21" max="21" width="8" customWidth="1"/>
    <col min="22" max="22" width="7.85546875" customWidth="1"/>
    <col min="23" max="29" width="7" customWidth="1"/>
  </cols>
  <sheetData>
    <row r="1" spans="1:29" s="1" customFormat="1" ht="15" customHeight="1" x14ac:dyDescent="0.15">
      <c r="A1" s="553" t="s">
        <v>2</v>
      </c>
      <c r="B1" s="554"/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554"/>
      <c r="N1" s="554"/>
      <c r="O1" s="554"/>
      <c r="P1" s="554"/>
      <c r="Q1" s="554"/>
      <c r="R1" s="554"/>
      <c r="S1" s="554"/>
      <c r="T1" s="554"/>
      <c r="U1" s="554"/>
      <c r="V1" s="554"/>
      <c r="W1" s="554"/>
      <c r="X1" s="554"/>
      <c r="Y1" s="554"/>
      <c r="Z1" s="554"/>
      <c r="AA1" s="554"/>
      <c r="AB1" s="554"/>
      <c r="AC1" s="555"/>
    </row>
    <row r="2" spans="1:29" s="1" customFormat="1" ht="15" customHeight="1" x14ac:dyDescent="0.15">
      <c r="A2" s="556" t="s">
        <v>3</v>
      </c>
      <c r="B2" s="557"/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7"/>
      <c r="O2" s="557"/>
      <c r="P2" s="557"/>
      <c r="Q2" s="557"/>
      <c r="R2" s="557"/>
      <c r="S2" s="557"/>
      <c r="T2" s="557"/>
      <c r="U2" s="557"/>
      <c r="V2" s="557"/>
      <c r="W2" s="557"/>
      <c r="X2" s="557"/>
      <c r="Y2" s="557"/>
      <c r="Z2" s="557"/>
      <c r="AA2" s="557"/>
      <c r="AB2" s="557"/>
      <c r="AC2" s="558"/>
    </row>
    <row r="3" spans="1:29" s="1" customFormat="1" ht="15" customHeight="1" x14ac:dyDescent="0.15">
      <c r="A3" s="559" t="s">
        <v>21</v>
      </c>
      <c r="B3" s="560"/>
      <c r="C3" s="560"/>
      <c r="D3" s="560"/>
      <c r="E3" s="560"/>
      <c r="F3" s="560"/>
      <c r="G3" s="560"/>
      <c r="H3" s="560"/>
      <c r="I3" s="560"/>
      <c r="J3" s="560"/>
      <c r="K3" s="560"/>
      <c r="L3" s="560"/>
      <c r="M3" s="560"/>
      <c r="N3" s="560"/>
      <c r="O3" s="560"/>
      <c r="P3" s="560"/>
      <c r="Q3" s="560"/>
      <c r="R3" s="560"/>
      <c r="S3" s="560"/>
      <c r="T3" s="560"/>
      <c r="U3" s="560"/>
      <c r="V3" s="560"/>
      <c r="W3" s="560"/>
      <c r="X3" s="560"/>
      <c r="Y3" s="560"/>
      <c r="Z3" s="560"/>
      <c r="AA3" s="560"/>
      <c r="AB3" s="560"/>
      <c r="AC3" s="561"/>
    </row>
    <row r="4" spans="1:29" s="1" customFormat="1" ht="15" customHeight="1" x14ac:dyDescent="0.15">
      <c r="A4" s="289" t="s">
        <v>303</v>
      </c>
      <c r="B4" s="557"/>
      <c r="C4" s="557"/>
      <c r="D4" s="557"/>
      <c r="E4" s="557"/>
      <c r="F4" s="557"/>
      <c r="G4" s="557"/>
      <c r="H4" s="557"/>
      <c r="I4" s="557"/>
      <c r="J4" s="557"/>
      <c r="K4" s="557"/>
      <c r="L4" s="557"/>
      <c r="M4" s="557"/>
      <c r="N4" s="557"/>
      <c r="O4" s="557"/>
      <c r="P4" s="557"/>
      <c r="Q4" s="557"/>
      <c r="R4" s="557"/>
      <c r="S4" s="557"/>
      <c r="T4" s="557"/>
      <c r="U4" s="557"/>
      <c r="V4" s="557"/>
      <c r="W4" s="557"/>
      <c r="X4" s="557"/>
      <c r="Y4" s="557"/>
      <c r="Z4" s="557"/>
      <c r="AA4" s="557"/>
      <c r="AB4" s="557"/>
      <c r="AC4" s="558"/>
    </row>
    <row r="5" spans="1:29" s="1" customFormat="1" ht="15" customHeight="1" x14ac:dyDescent="0.15">
      <c r="A5" s="392" t="s">
        <v>163</v>
      </c>
      <c r="B5" s="393"/>
      <c r="C5" s="393"/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3"/>
      <c r="P5" s="393"/>
      <c r="Q5" s="393"/>
      <c r="R5" s="393"/>
      <c r="S5" s="393"/>
      <c r="T5" s="393"/>
      <c r="U5" s="393"/>
      <c r="V5" s="393"/>
      <c r="W5" s="393"/>
      <c r="X5" s="393"/>
      <c r="Y5" s="393"/>
      <c r="Z5" s="393"/>
      <c r="AA5" s="393"/>
      <c r="AB5" s="393"/>
      <c r="AC5" s="394"/>
    </row>
    <row r="6" spans="1:29" ht="3" customHeight="1" x14ac:dyDescent="0.2">
      <c r="A6" s="365"/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366"/>
      <c r="M6" s="366"/>
      <c r="N6" s="366"/>
      <c r="O6" s="366"/>
      <c r="P6" s="366"/>
      <c r="Q6" s="366"/>
      <c r="R6" s="366"/>
      <c r="S6" s="366"/>
      <c r="T6" s="366"/>
      <c r="U6" s="366"/>
      <c r="V6" s="366"/>
      <c r="W6" s="366"/>
      <c r="X6" s="366"/>
      <c r="Y6" s="366"/>
      <c r="Z6" s="366"/>
      <c r="AA6" s="366"/>
      <c r="AB6" s="366"/>
      <c r="AC6" s="367"/>
    </row>
    <row r="7" spans="1:29" ht="18.75" customHeight="1" x14ac:dyDescent="0.2">
      <c r="A7" s="31"/>
      <c r="B7" s="32"/>
      <c r="C7" s="32"/>
      <c r="D7" s="40"/>
      <c r="E7" s="40"/>
      <c r="F7" s="40"/>
      <c r="G7" s="258"/>
      <c r="H7" s="258"/>
      <c r="I7" s="258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3"/>
    </row>
    <row r="8" spans="1:29" x14ac:dyDescent="0.2">
      <c r="A8" s="31"/>
      <c r="B8" s="32"/>
      <c r="C8" s="41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3"/>
    </row>
    <row r="9" spans="1:29" ht="12" customHeight="1" x14ac:dyDescent="0.2">
      <c r="A9" s="259" t="s">
        <v>123</v>
      </c>
      <c r="B9" s="259"/>
      <c r="C9" s="259"/>
      <c r="D9" s="436" t="s">
        <v>7</v>
      </c>
      <c r="E9" s="436"/>
      <c r="F9" s="436"/>
      <c r="G9" s="436"/>
      <c r="H9" s="436"/>
      <c r="I9" s="436"/>
      <c r="J9" s="436"/>
      <c r="K9" s="436"/>
      <c r="L9" s="436"/>
      <c r="M9" s="436"/>
      <c r="N9" s="436"/>
      <c r="O9" s="436"/>
      <c r="P9" s="436"/>
      <c r="Q9" s="436"/>
      <c r="R9" s="436"/>
      <c r="S9" s="436"/>
      <c r="T9" s="436"/>
      <c r="U9" s="436"/>
      <c r="V9" s="436"/>
      <c r="W9" s="436"/>
      <c r="X9" s="436"/>
      <c r="Y9" s="436"/>
      <c r="Z9" s="436"/>
      <c r="AA9" s="436"/>
      <c r="AB9" s="436"/>
      <c r="AC9" s="436"/>
    </row>
    <row r="10" spans="1:29" ht="23.25" customHeight="1" x14ac:dyDescent="0.2">
      <c r="A10" s="259"/>
      <c r="B10" s="259"/>
      <c r="C10" s="259"/>
      <c r="D10" s="190" t="s">
        <v>8</v>
      </c>
      <c r="E10" s="190" t="s">
        <v>6</v>
      </c>
      <c r="F10" s="190" t="s">
        <v>9</v>
      </c>
      <c r="G10" s="190" t="s">
        <v>6</v>
      </c>
      <c r="H10" s="190" t="s">
        <v>10</v>
      </c>
      <c r="I10" s="190" t="s">
        <v>6</v>
      </c>
      <c r="J10" s="190" t="s">
        <v>11</v>
      </c>
      <c r="K10" s="190" t="s">
        <v>6</v>
      </c>
      <c r="L10" s="190" t="s">
        <v>12</v>
      </c>
      <c r="M10" s="190" t="s">
        <v>6</v>
      </c>
      <c r="N10" s="190" t="s">
        <v>13</v>
      </c>
      <c r="O10" s="190" t="s">
        <v>6</v>
      </c>
      <c r="P10" s="190" t="s">
        <v>14</v>
      </c>
      <c r="Q10" s="190" t="s">
        <v>6</v>
      </c>
      <c r="R10" s="190" t="s">
        <v>15</v>
      </c>
      <c r="S10" s="190" t="s">
        <v>6</v>
      </c>
      <c r="T10" s="190" t="s">
        <v>16</v>
      </c>
      <c r="U10" s="190" t="s">
        <v>6</v>
      </c>
      <c r="V10" s="190" t="s">
        <v>17</v>
      </c>
      <c r="W10" s="190" t="s">
        <v>6</v>
      </c>
      <c r="X10" s="190" t="s">
        <v>18</v>
      </c>
      <c r="Y10" s="190" t="s">
        <v>6</v>
      </c>
      <c r="Z10" s="190" t="s">
        <v>19</v>
      </c>
      <c r="AA10" s="29" t="s">
        <v>6</v>
      </c>
      <c r="AB10" s="190" t="s">
        <v>20</v>
      </c>
      <c r="AC10" s="190" t="s">
        <v>6</v>
      </c>
    </row>
    <row r="11" spans="1:29" ht="28.5" customHeight="1" x14ac:dyDescent="0.2">
      <c r="A11" s="260" t="s">
        <v>0</v>
      </c>
      <c r="B11" s="260"/>
      <c r="C11" s="183">
        <v>70</v>
      </c>
      <c r="D11" s="51">
        <v>0</v>
      </c>
      <c r="E11" s="3">
        <f>D11/$C$11</f>
        <v>0</v>
      </c>
      <c r="F11" s="51">
        <v>0</v>
      </c>
      <c r="G11" s="3">
        <f>F11/$C$11</f>
        <v>0</v>
      </c>
      <c r="H11" s="51">
        <v>0</v>
      </c>
      <c r="I11" s="3">
        <f>H11/$C$11</f>
        <v>0</v>
      </c>
      <c r="J11" s="51">
        <v>0</v>
      </c>
      <c r="K11" s="3">
        <f>J11/$C$11</f>
        <v>0</v>
      </c>
      <c r="L11" s="51">
        <v>0</v>
      </c>
      <c r="M11" s="3">
        <f>L11/$C$11</f>
        <v>0</v>
      </c>
      <c r="N11" s="51">
        <v>0</v>
      </c>
      <c r="O11" s="3">
        <f>N11/$C$11</f>
        <v>0</v>
      </c>
      <c r="P11" s="51">
        <v>0</v>
      </c>
      <c r="Q11" s="3">
        <f>P11/$C$11</f>
        <v>0</v>
      </c>
      <c r="R11" s="51">
        <v>0</v>
      </c>
      <c r="S11" s="3">
        <f>R11/$C$11</f>
        <v>0</v>
      </c>
      <c r="T11" s="51"/>
      <c r="U11" s="3">
        <f>T11/$C$11</f>
        <v>0</v>
      </c>
      <c r="V11" s="51"/>
      <c r="W11" s="3">
        <f>V11/$C$11</f>
        <v>0</v>
      </c>
      <c r="X11" s="51"/>
      <c r="Y11" s="3">
        <f>X11/$C$11</f>
        <v>0</v>
      </c>
      <c r="Z11" s="51"/>
      <c r="AA11" s="3">
        <f>Z11/$C$11</f>
        <v>0</v>
      </c>
      <c r="AB11" s="45">
        <f>D11+F11+H11+J11+L11+N11+P11+R11+T11+V11+X11+Z11</f>
        <v>0</v>
      </c>
      <c r="AC11" s="44">
        <f>AB11/C11</f>
        <v>0</v>
      </c>
    </row>
    <row r="12" spans="1:29" ht="28.5" customHeight="1" x14ac:dyDescent="0.2">
      <c r="A12" s="260" t="s">
        <v>1</v>
      </c>
      <c r="B12" s="260"/>
      <c r="C12" s="522">
        <v>1206</v>
      </c>
      <c r="D12" s="51">
        <v>0</v>
      </c>
      <c r="E12" s="3">
        <f>D12/$C$12</f>
        <v>0</v>
      </c>
      <c r="F12" s="51">
        <v>0</v>
      </c>
      <c r="G12" s="3">
        <f>F12/$C$12</f>
        <v>0</v>
      </c>
      <c r="H12" s="51">
        <v>98</v>
      </c>
      <c r="I12" s="3">
        <f>H12/$C$12</f>
        <v>8.12603648424544E-2</v>
      </c>
      <c r="J12" s="51">
        <v>11</v>
      </c>
      <c r="K12" s="3">
        <f>J12/$C$12</f>
        <v>9.1210613598673301E-3</v>
      </c>
      <c r="L12" s="51">
        <v>66</v>
      </c>
      <c r="M12" s="3">
        <f>L12/$C$12</f>
        <v>5.4726368159203981E-2</v>
      </c>
      <c r="N12" s="51">
        <v>52</v>
      </c>
      <c r="O12" s="3">
        <f>N12/$C$12</f>
        <v>4.3117744610281922E-2</v>
      </c>
      <c r="P12" s="51">
        <v>53</v>
      </c>
      <c r="Q12" s="3">
        <f>P12/$C$12</f>
        <v>4.39469320066335E-2</v>
      </c>
      <c r="R12" s="51">
        <v>205</v>
      </c>
      <c r="S12" s="3">
        <f>R12/$C$12</f>
        <v>0.16998341625207297</v>
      </c>
      <c r="T12" s="51"/>
      <c r="U12" s="3">
        <f>T12/$C$12</f>
        <v>0</v>
      </c>
      <c r="V12" s="51"/>
      <c r="W12" s="3">
        <f>V12/$C$12</f>
        <v>0</v>
      </c>
      <c r="X12" s="51"/>
      <c r="Y12" s="3">
        <f>X12/$C$12</f>
        <v>0</v>
      </c>
      <c r="Z12" s="51"/>
      <c r="AA12" s="3">
        <f>Z12/$C$12</f>
        <v>0</v>
      </c>
      <c r="AB12" s="45">
        <f>D12+F12+H12+J12+L12+N12+P12+R12+T12+V12+X12+Z12</f>
        <v>485</v>
      </c>
      <c r="AC12" s="44">
        <f>AB12/C12</f>
        <v>0.4021558872305141</v>
      </c>
    </row>
    <row r="13" spans="1:29" ht="33.75" customHeight="1" x14ac:dyDescent="0.2">
      <c r="A13" s="260" t="s">
        <v>253</v>
      </c>
      <c r="B13" s="260"/>
      <c r="C13" s="522"/>
      <c r="D13" s="51">
        <v>89</v>
      </c>
      <c r="E13" s="3">
        <f>D13/$C$12</f>
        <v>7.3797678275290213E-2</v>
      </c>
      <c r="F13" s="51">
        <v>104</v>
      </c>
      <c r="G13" s="3">
        <f>F13/$C$12</f>
        <v>8.6235489220563843E-2</v>
      </c>
      <c r="H13" s="51">
        <v>286</v>
      </c>
      <c r="I13" s="3">
        <f>H13/$C$12</f>
        <v>0.23714759535655058</v>
      </c>
      <c r="J13" s="51">
        <v>296</v>
      </c>
      <c r="K13" s="3">
        <f>J13/$C$12</f>
        <v>0.24543946932006633</v>
      </c>
      <c r="L13" s="51">
        <v>336</v>
      </c>
      <c r="M13" s="3">
        <f>L13/$C$12</f>
        <v>0.27860696517412936</v>
      </c>
      <c r="N13" s="51">
        <v>390</v>
      </c>
      <c r="O13" s="3">
        <f>N13/$C$12</f>
        <v>0.32338308457711445</v>
      </c>
      <c r="P13" s="51">
        <v>494</v>
      </c>
      <c r="Q13" s="3">
        <f>P13/$C$12</f>
        <v>0.4096185737976783</v>
      </c>
      <c r="R13" s="51">
        <v>1128</v>
      </c>
      <c r="S13" s="3">
        <f>R13/$C$12</f>
        <v>0.93532338308457708</v>
      </c>
      <c r="T13" s="51"/>
      <c r="U13" s="3">
        <f>T13/$C$12</f>
        <v>0</v>
      </c>
      <c r="V13" s="51"/>
      <c r="W13" s="3">
        <f>V13/$C$12</f>
        <v>0</v>
      </c>
      <c r="X13" s="51"/>
      <c r="Y13" s="3">
        <f>X13/$C$12</f>
        <v>0</v>
      </c>
      <c r="Z13" s="51"/>
      <c r="AA13" s="3">
        <f>Z13/$C$12</f>
        <v>0</v>
      </c>
      <c r="AB13" s="45">
        <f>+R13</f>
        <v>1128</v>
      </c>
      <c r="AC13" s="44">
        <f>AB13/C12</f>
        <v>0.93532338308457708</v>
      </c>
    </row>
    <row r="14" spans="1:29" s="55" customFormat="1" ht="12" customHeight="1" x14ac:dyDescent="0.2">
      <c r="A14" s="573"/>
      <c r="B14" s="574"/>
      <c r="C14" s="574"/>
      <c r="D14" s="575"/>
      <c r="E14" s="575"/>
      <c r="F14" s="575"/>
      <c r="G14" s="575"/>
      <c r="H14" s="575"/>
      <c r="I14" s="575"/>
      <c r="J14" s="575"/>
      <c r="K14" s="575"/>
      <c r="L14" s="575"/>
      <c r="M14" s="575"/>
      <c r="N14" s="575"/>
      <c r="O14" s="575"/>
      <c r="P14" s="575"/>
      <c r="Q14" s="575"/>
      <c r="R14" s="575"/>
      <c r="S14" s="575"/>
      <c r="T14" s="575"/>
      <c r="U14" s="575"/>
      <c r="V14" s="575"/>
      <c r="W14" s="575"/>
      <c r="X14" s="575"/>
      <c r="Y14" s="575"/>
      <c r="Z14" s="575"/>
      <c r="AA14" s="575"/>
      <c r="AB14" s="575"/>
      <c r="AC14" s="576"/>
    </row>
    <row r="15" spans="1:29" x14ac:dyDescent="0.2">
      <c r="A15" s="31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9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3"/>
    </row>
    <row r="16" spans="1:29" ht="18.75" customHeight="1" x14ac:dyDescent="0.2">
      <c r="A16" s="31"/>
      <c r="B16" s="32"/>
      <c r="C16" s="32"/>
      <c r="D16" s="32"/>
      <c r="E16" s="32"/>
      <c r="F16" s="483" t="s">
        <v>150</v>
      </c>
      <c r="G16" s="484"/>
      <c r="H16" s="484"/>
      <c r="I16" s="485"/>
      <c r="J16" s="328" t="s">
        <v>79</v>
      </c>
      <c r="K16" s="329"/>
      <c r="L16" s="329"/>
      <c r="M16" s="329"/>
      <c r="N16" s="329"/>
      <c r="O16" s="329"/>
      <c r="P16" s="329"/>
      <c r="Q16" s="329"/>
      <c r="R16" s="329"/>
      <c r="S16" s="330"/>
      <c r="T16" s="32"/>
      <c r="U16" s="328" t="s">
        <v>80</v>
      </c>
      <c r="V16" s="329"/>
      <c r="W16" s="329"/>
      <c r="X16" s="330"/>
      <c r="Y16" s="66"/>
      <c r="Z16" s="66"/>
      <c r="AA16" s="66"/>
      <c r="AB16" s="66"/>
      <c r="AC16" s="33"/>
    </row>
    <row r="17" spans="1:29" ht="27" customHeight="1" x14ac:dyDescent="0.2">
      <c r="A17" s="31"/>
      <c r="B17" s="32"/>
      <c r="C17" s="32"/>
      <c r="D17" s="32"/>
      <c r="E17" s="32"/>
      <c r="F17" s="486"/>
      <c r="G17" s="487"/>
      <c r="H17" s="487"/>
      <c r="I17" s="488"/>
      <c r="J17" s="328" t="s">
        <v>67</v>
      </c>
      <c r="K17" s="330"/>
      <c r="L17" s="328" t="s">
        <v>68</v>
      </c>
      <c r="M17" s="330"/>
      <c r="N17" s="328" t="s">
        <v>69</v>
      </c>
      <c r="O17" s="330"/>
      <c r="P17" s="328" t="s">
        <v>70</v>
      </c>
      <c r="Q17" s="330"/>
      <c r="R17" s="328" t="s">
        <v>71</v>
      </c>
      <c r="S17" s="330"/>
      <c r="T17" s="32"/>
      <c r="U17" s="188" t="s">
        <v>164</v>
      </c>
      <c r="V17" s="165" t="s">
        <v>307</v>
      </c>
      <c r="W17" s="328" t="s">
        <v>65</v>
      </c>
      <c r="X17" s="330"/>
      <c r="Y17" s="66"/>
      <c r="Z17" s="66"/>
      <c r="AA17" s="66"/>
      <c r="AB17" s="66"/>
      <c r="AC17" s="33"/>
    </row>
    <row r="18" spans="1:29" s="8" customFormat="1" ht="19.5" customHeight="1" x14ac:dyDescent="0.2">
      <c r="A18" s="77"/>
      <c r="B18" s="66"/>
      <c r="C18" s="66"/>
      <c r="D18" s="66"/>
      <c r="E18" s="66"/>
      <c r="F18" s="18" t="s">
        <v>24</v>
      </c>
      <c r="G18" s="567" t="s">
        <v>165</v>
      </c>
      <c r="H18" s="568"/>
      <c r="I18" s="569"/>
      <c r="J18" s="455">
        <v>732</v>
      </c>
      <c r="K18" s="456"/>
      <c r="L18" s="455"/>
      <c r="M18" s="456"/>
      <c r="N18" s="455"/>
      <c r="O18" s="456"/>
      <c r="P18" s="455"/>
      <c r="Q18" s="456"/>
      <c r="R18" s="551">
        <f>SUM(J18:Q18)</f>
        <v>732</v>
      </c>
      <c r="S18" s="552"/>
      <c r="T18" s="66"/>
      <c r="U18" s="154">
        <v>544</v>
      </c>
      <c r="V18" s="154">
        <v>188</v>
      </c>
      <c r="W18" s="455">
        <f>U18+V18</f>
        <v>732</v>
      </c>
      <c r="X18" s="456"/>
      <c r="Y18" s="66"/>
      <c r="Z18" s="66"/>
      <c r="AA18" s="66"/>
      <c r="AB18" s="66"/>
      <c r="AC18" s="67"/>
    </row>
    <row r="19" spans="1:29" ht="14.25" x14ac:dyDescent="0.2">
      <c r="A19" s="31"/>
      <c r="B19" s="32"/>
      <c r="C19" s="32"/>
      <c r="D19" s="32"/>
      <c r="E19" s="32"/>
      <c r="F19" s="462" t="s">
        <v>65</v>
      </c>
      <c r="G19" s="463"/>
      <c r="H19" s="463"/>
      <c r="I19" s="464"/>
      <c r="J19" s="437">
        <f>SUM(J18:K18)</f>
        <v>732</v>
      </c>
      <c r="K19" s="439"/>
      <c r="L19" s="437">
        <f>SUM(L18:M18)</f>
        <v>0</v>
      </c>
      <c r="M19" s="439"/>
      <c r="N19" s="437">
        <f>SUM(N18:O18)</f>
        <v>0</v>
      </c>
      <c r="O19" s="439"/>
      <c r="P19" s="437">
        <f>SUM(P18:Q18)</f>
        <v>0</v>
      </c>
      <c r="Q19" s="439"/>
      <c r="R19" s="437">
        <f>SUM(R18:S18)</f>
        <v>732</v>
      </c>
      <c r="S19" s="439"/>
      <c r="T19" s="32"/>
      <c r="U19" s="155">
        <f>U18</f>
        <v>544</v>
      </c>
      <c r="V19" s="155">
        <f>+V18</f>
        <v>188</v>
      </c>
      <c r="W19" s="437">
        <f>SUM(W18:X18)</f>
        <v>732</v>
      </c>
      <c r="X19" s="439"/>
      <c r="Y19" s="66"/>
      <c r="Z19" s="66"/>
      <c r="AA19" s="66"/>
      <c r="AB19" s="66"/>
      <c r="AC19" s="33"/>
    </row>
    <row r="20" spans="1:29" ht="12" customHeight="1" x14ac:dyDescent="0.2">
      <c r="A20" s="31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66"/>
      <c r="R20" s="66"/>
      <c r="S20" s="32"/>
      <c r="T20" s="32"/>
      <c r="U20" s="32"/>
      <c r="V20" s="32"/>
      <c r="W20" s="32"/>
      <c r="X20" s="32"/>
      <c r="Y20" s="66"/>
      <c r="Z20" s="66"/>
      <c r="AA20" s="66"/>
      <c r="AB20" s="66"/>
      <c r="AC20" s="33"/>
    </row>
    <row r="21" spans="1:29" x14ac:dyDescent="0.2">
      <c r="A21" s="31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66"/>
      <c r="Z21" s="66"/>
      <c r="AA21" s="66"/>
      <c r="AB21" s="66"/>
      <c r="AC21" s="33"/>
    </row>
    <row r="22" spans="1:29" s="64" customFormat="1" ht="12" customHeight="1" x14ac:dyDescent="0.2">
      <c r="A22" s="118"/>
      <c r="B22" s="115"/>
      <c r="C22" s="115"/>
      <c r="D22" s="115"/>
      <c r="E22" s="115"/>
      <c r="F22" s="115"/>
      <c r="G22" s="115"/>
      <c r="H22" s="115"/>
      <c r="I22" s="115"/>
      <c r="J22" s="562" t="s">
        <v>133</v>
      </c>
      <c r="K22" s="563"/>
      <c r="L22" s="564"/>
      <c r="M22" s="565" t="s">
        <v>73</v>
      </c>
      <c r="N22" s="566"/>
      <c r="O22" s="565" t="s">
        <v>74</v>
      </c>
      <c r="P22" s="566"/>
      <c r="Q22" s="565" t="s">
        <v>75</v>
      </c>
      <c r="R22" s="566"/>
      <c r="S22" s="565" t="s">
        <v>76</v>
      </c>
      <c r="T22" s="566"/>
      <c r="U22" s="115"/>
      <c r="V22" s="115"/>
      <c r="W22" s="115"/>
      <c r="X22" s="115"/>
      <c r="Y22" s="115"/>
      <c r="Z22" s="115"/>
      <c r="AA22" s="115"/>
      <c r="AB22" s="115"/>
      <c r="AC22" s="116"/>
    </row>
    <row r="23" spans="1:29" s="8" customFormat="1" ht="36" customHeight="1" x14ac:dyDescent="0.2">
      <c r="A23" s="31"/>
      <c r="B23" s="32"/>
      <c r="C23" s="157" t="s">
        <v>315</v>
      </c>
      <c r="D23" s="157" t="s">
        <v>312</v>
      </c>
      <c r="E23" s="157" t="s">
        <v>314</v>
      </c>
      <c r="F23" s="157" t="s">
        <v>313</v>
      </c>
      <c r="G23" s="66"/>
      <c r="H23" s="66"/>
      <c r="I23" s="66"/>
      <c r="J23" s="375" t="s">
        <v>72</v>
      </c>
      <c r="K23" s="376"/>
      <c r="L23" s="377"/>
      <c r="M23" s="383" t="s">
        <v>87</v>
      </c>
      <c r="N23" s="384"/>
      <c r="O23" s="445" t="s">
        <v>87</v>
      </c>
      <c r="P23" s="446"/>
      <c r="Q23" s="445" t="s">
        <v>87</v>
      </c>
      <c r="R23" s="446"/>
      <c r="S23" s="512">
        <v>628</v>
      </c>
      <c r="T23" s="513"/>
      <c r="U23" s="94"/>
      <c r="V23" s="66"/>
      <c r="W23" s="66"/>
      <c r="X23" s="66"/>
      <c r="Y23" s="66"/>
      <c r="Z23" s="66"/>
      <c r="AA23" s="66"/>
      <c r="AB23" s="66"/>
      <c r="AC23" s="67"/>
    </row>
    <row r="24" spans="1:29" s="8" customFormat="1" ht="16.5" customHeight="1" x14ac:dyDescent="0.2">
      <c r="A24" s="31"/>
      <c r="B24" s="32"/>
      <c r="C24" s="224" t="s">
        <v>165</v>
      </c>
      <c r="D24" s="225">
        <v>148</v>
      </c>
      <c r="E24" s="226">
        <v>732</v>
      </c>
      <c r="F24" s="226">
        <f>E24-D24</f>
        <v>584</v>
      </c>
      <c r="G24" s="66"/>
      <c r="H24" s="66"/>
      <c r="I24" s="66"/>
      <c r="J24" s="375"/>
      <c r="K24" s="376"/>
      <c r="L24" s="377"/>
      <c r="M24" s="385"/>
      <c r="N24" s="386"/>
      <c r="O24" s="321" t="s">
        <v>88</v>
      </c>
      <c r="P24" s="323"/>
      <c r="Q24" s="549" t="s">
        <v>87</v>
      </c>
      <c r="R24" s="550"/>
      <c r="S24" s="527">
        <v>15</v>
      </c>
      <c r="T24" s="528"/>
      <c r="U24" s="94"/>
      <c r="V24" s="66"/>
      <c r="W24" s="66"/>
      <c r="X24" s="66"/>
      <c r="Y24" s="66"/>
      <c r="Z24" s="66"/>
      <c r="AA24" s="66"/>
      <c r="AB24" s="66"/>
      <c r="AC24" s="67"/>
    </row>
    <row r="25" spans="1:29" s="8" customFormat="1" ht="16.5" customHeight="1" x14ac:dyDescent="0.2">
      <c r="A25" s="31"/>
      <c r="B25" s="32"/>
      <c r="C25" s="32"/>
      <c r="D25" s="32"/>
      <c r="E25" s="66"/>
      <c r="F25" s="66"/>
      <c r="G25" s="66"/>
      <c r="H25" s="66"/>
      <c r="I25" s="66"/>
      <c r="J25" s="375"/>
      <c r="K25" s="376"/>
      <c r="L25" s="377"/>
      <c r="M25" s="385"/>
      <c r="N25" s="386"/>
      <c r="O25" s="457" t="s">
        <v>88</v>
      </c>
      <c r="P25" s="458"/>
      <c r="Q25" s="457" t="s">
        <v>88</v>
      </c>
      <c r="R25" s="458"/>
      <c r="S25" s="493">
        <v>2</v>
      </c>
      <c r="T25" s="494"/>
      <c r="U25" s="94"/>
      <c r="V25" s="66"/>
      <c r="W25" s="66"/>
      <c r="X25" s="66"/>
      <c r="Y25" s="66"/>
      <c r="Z25" s="66"/>
      <c r="AA25" s="66"/>
      <c r="AB25" s="66"/>
      <c r="AC25" s="67"/>
    </row>
    <row r="26" spans="1:29" ht="19.5" customHeight="1" x14ac:dyDescent="0.2">
      <c r="A26" s="31"/>
      <c r="B26" s="32"/>
      <c r="C26" s="32"/>
      <c r="D26" s="32"/>
      <c r="E26" s="32"/>
      <c r="F26" s="32"/>
      <c r="G26" s="32"/>
      <c r="H26" s="32"/>
      <c r="I26" s="32"/>
      <c r="J26" s="375"/>
      <c r="K26" s="376"/>
      <c r="L26" s="377"/>
      <c r="M26" s="331" t="s">
        <v>88</v>
      </c>
      <c r="N26" s="332"/>
      <c r="O26" s="341" t="s">
        <v>77</v>
      </c>
      <c r="P26" s="342"/>
      <c r="Q26" s="341" t="s">
        <v>77</v>
      </c>
      <c r="R26" s="342"/>
      <c r="S26" s="527">
        <v>54</v>
      </c>
      <c r="T26" s="528"/>
      <c r="U26" s="94"/>
      <c r="V26" s="32"/>
      <c r="W26" s="32"/>
      <c r="X26" s="32"/>
      <c r="Y26" s="32"/>
      <c r="Z26" s="32"/>
      <c r="AA26" s="32"/>
      <c r="AB26" s="32"/>
      <c r="AC26" s="33"/>
    </row>
    <row r="27" spans="1:29" ht="19.5" customHeight="1" x14ac:dyDescent="0.2">
      <c r="A27" s="31"/>
      <c r="B27" s="32"/>
      <c r="C27" s="32"/>
      <c r="D27" s="32"/>
      <c r="E27" s="32"/>
      <c r="F27" s="32"/>
      <c r="G27" s="32"/>
      <c r="H27" s="32"/>
      <c r="I27" s="32"/>
      <c r="J27" s="267"/>
      <c r="K27" s="572"/>
      <c r="L27" s="268"/>
      <c r="M27" s="570"/>
      <c r="N27" s="571"/>
      <c r="O27" s="457" t="s">
        <v>88</v>
      </c>
      <c r="P27" s="458"/>
      <c r="Q27" s="529" t="s">
        <v>77</v>
      </c>
      <c r="R27" s="530"/>
      <c r="S27" s="493">
        <v>33</v>
      </c>
      <c r="T27" s="494"/>
      <c r="U27" s="94"/>
      <c r="V27" s="32"/>
      <c r="W27" s="32"/>
      <c r="X27" s="32"/>
      <c r="Y27" s="32"/>
      <c r="Z27" s="32"/>
      <c r="AA27" s="32"/>
      <c r="AB27" s="32"/>
      <c r="AC27" s="33"/>
    </row>
    <row r="28" spans="1:29" ht="24.75" customHeight="1" x14ac:dyDescent="0.2">
      <c r="A28" s="31"/>
      <c r="B28" s="32"/>
      <c r="C28" s="32"/>
      <c r="D28" s="32"/>
      <c r="E28" s="32"/>
      <c r="F28" s="32"/>
      <c r="G28" s="32"/>
      <c r="H28" s="32"/>
      <c r="I28" s="32"/>
      <c r="J28" s="452" t="s">
        <v>259</v>
      </c>
      <c r="K28" s="452"/>
      <c r="L28" s="452"/>
      <c r="M28" s="452"/>
      <c r="N28" s="452"/>
      <c r="O28" s="452"/>
      <c r="P28" s="452"/>
      <c r="Q28" s="452"/>
      <c r="R28" s="452"/>
      <c r="S28" s="452"/>
      <c r="T28" s="452"/>
      <c r="U28" s="32"/>
      <c r="V28" s="32"/>
      <c r="W28" s="32"/>
      <c r="X28" s="32"/>
      <c r="Y28" s="32"/>
      <c r="Z28" s="32"/>
      <c r="AA28" s="32"/>
      <c r="AB28" s="32"/>
      <c r="AC28" s="33"/>
    </row>
    <row r="29" spans="1:29" x14ac:dyDescent="0.2">
      <c r="A29" s="31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3"/>
    </row>
    <row r="30" spans="1:29" x14ac:dyDescent="0.2">
      <c r="A30" s="31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3"/>
    </row>
    <row r="31" spans="1:29" x14ac:dyDescent="0.2">
      <c r="A31" s="31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3"/>
    </row>
    <row r="32" spans="1:29" x14ac:dyDescent="0.2">
      <c r="A32" s="31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3"/>
    </row>
    <row r="33" spans="1:29" x14ac:dyDescent="0.2">
      <c r="A33" s="31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3"/>
    </row>
    <row r="34" spans="1:29" x14ac:dyDescent="0.2">
      <c r="A34" s="31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3"/>
    </row>
    <row r="35" spans="1:29" x14ac:dyDescent="0.2">
      <c r="A35" s="31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3"/>
    </row>
    <row r="36" spans="1:29" x14ac:dyDescent="0.2">
      <c r="A36" s="31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3"/>
    </row>
    <row r="37" spans="1:29" x14ac:dyDescent="0.2">
      <c r="A37" s="31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3"/>
    </row>
    <row r="38" spans="1:29" x14ac:dyDescent="0.2">
      <c r="A38" s="31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3"/>
    </row>
    <row r="39" spans="1:29" x14ac:dyDescent="0.2">
      <c r="A39" s="31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3"/>
    </row>
    <row r="40" spans="1:29" x14ac:dyDescent="0.2">
      <c r="A40" s="31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3"/>
    </row>
    <row r="41" spans="1:29" x14ac:dyDescent="0.2">
      <c r="A41" s="31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3"/>
    </row>
    <row r="42" spans="1:29" x14ac:dyDescent="0.2">
      <c r="A42" s="31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3"/>
    </row>
    <row r="43" spans="1:29" x14ac:dyDescent="0.2">
      <c r="A43" s="31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3"/>
    </row>
    <row r="44" spans="1:29" x14ac:dyDescent="0.2">
      <c r="A44" s="31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3"/>
    </row>
    <row r="45" spans="1:29" x14ac:dyDescent="0.2">
      <c r="A45" s="31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3"/>
    </row>
    <row r="46" spans="1:29" x14ac:dyDescent="0.2">
      <c r="A46" s="31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3"/>
    </row>
    <row r="47" spans="1:29" x14ac:dyDescent="0.2">
      <c r="A47" s="31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3"/>
    </row>
    <row r="48" spans="1:29" x14ac:dyDescent="0.2">
      <c r="A48" s="31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3"/>
    </row>
    <row r="49" spans="1:29" x14ac:dyDescent="0.2">
      <c r="A49" s="31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3"/>
    </row>
    <row r="50" spans="1:29" s="11" customFormat="1" x14ac:dyDescent="0.2">
      <c r="A50" s="31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3"/>
    </row>
    <row r="51" spans="1:29" s="11" customFormat="1" x14ac:dyDescent="0.2">
      <c r="A51" s="3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3"/>
    </row>
    <row r="52" spans="1:29" x14ac:dyDescent="0.2">
      <c r="A52" s="3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3"/>
    </row>
    <row r="53" spans="1:29" x14ac:dyDescent="0.2">
      <c r="A53" s="3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3"/>
    </row>
    <row r="54" spans="1:29" x14ac:dyDescent="0.2">
      <c r="A54" s="31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3"/>
    </row>
    <row r="55" spans="1:29" x14ac:dyDescent="0.2">
      <c r="A55" s="31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3"/>
    </row>
    <row r="56" spans="1:29" x14ac:dyDescent="0.2">
      <c r="A56" s="31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3"/>
    </row>
    <row r="57" spans="1:29" x14ac:dyDescent="0.2">
      <c r="A57" s="31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3"/>
    </row>
    <row r="58" spans="1:29" x14ac:dyDescent="0.2">
      <c r="A58" s="34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6"/>
    </row>
  </sheetData>
  <mergeCells count="62">
    <mergeCell ref="A9:C10"/>
    <mergeCell ref="C12:C13"/>
    <mergeCell ref="A14:C14"/>
    <mergeCell ref="D14:AC14"/>
    <mergeCell ref="L17:M17"/>
    <mergeCell ref="N17:O17"/>
    <mergeCell ref="R17:S17"/>
    <mergeCell ref="P17:Q17"/>
    <mergeCell ref="J16:S16"/>
    <mergeCell ref="J17:K17"/>
    <mergeCell ref="W17:X17"/>
    <mergeCell ref="A12:B12"/>
    <mergeCell ref="J28:T28"/>
    <mergeCell ref="Q26:R26"/>
    <mergeCell ref="S26:T26"/>
    <mergeCell ref="O25:P25"/>
    <mergeCell ref="Q25:R25"/>
    <mergeCell ref="J23:L27"/>
    <mergeCell ref="O23:P23"/>
    <mergeCell ref="Q23:R23"/>
    <mergeCell ref="S23:T23"/>
    <mergeCell ref="O24:P24"/>
    <mergeCell ref="S27:T27"/>
    <mergeCell ref="S24:T24"/>
    <mergeCell ref="S25:T25"/>
    <mergeCell ref="M22:N22"/>
    <mergeCell ref="O22:P22"/>
    <mergeCell ref="Q24:R24"/>
    <mergeCell ref="O27:P27"/>
    <mergeCell ref="Q27:R27"/>
    <mergeCell ref="M26:N27"/>
    <mergeCell ref="O26:P26"/>
    <mergeCell ref="M23:N25"/>
    <mergeCell ref="A6:AC6"/>
    <mergeCell ref="J22:L22"/>
    <mergeCell ref="G7:I7"/>
    <mergeCell ref="D9:AC9"/>
    <mergeCell ref="A11:B11"/>
    <mergeCell ref="A13:B13"/>
    <mergeCell ref="W18:X18"/>
    <mergeCell ref="Q22:R22"/>
    <mergeCell ref="S22:T22"/>
    <mergeCell ref="W19:X19"/>
    <mergeCell ref="J19:K19"/>
    <mergeCell ref="U16:X16"/>
    <mergeCell ref="F16:I17"/>
    <mergeCell ref="L19:M19"/>
    <mergeCell ref="N19:O19"/>
    <mergeCell ref="G18:I18"/>
    <mergeCell ref="A1:AC1"/>
    <mergeCell ref="A2:AC2"/>
    <mergeCell ref="A3:AC3"/>
    <mergeCell ref="A4:AC4"/>
    <mergeCell ref="A5:AC5"/>
    <mergeCell ref="F19:I19"/>
    <mergeCell ref="P19:Q19"/>
    <mergeCell ref="R19:S19"/>
    <mergeCell ref="R18:S18"/>
    <mergeCell ref="P18:Q18"/>
    <mergeCell ref="J18:K18"/>
    <mergeCell ref="L18:M18"/>
    <mergeCell ref="N18:O18"/>
  </mergeCells>
  <printOptions horizontalCentered="1"/>
  <pageMargins left="0.31496062992125984" right="0.31496062992125984" top="0.35433070866141736" bottom="0.35433070866141736" header="0.31496062992125984" footer="0.31496062992125984"/>
  <pageSetup scale="61" orientation="landscape" horizontalDpi="4294967294" verticalDpi="4294967294" r:id="rId1"/>
  <rowBreaks count="1" manualBreakCount="1">
    <brk id="58" max="16383" man="1"/>
  </rowBreaks>
  <ignoredErrors>
    <ignoredError sqref="L19:O19" formulaRange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F90"/>
  <sheetViews>
    <sheetView zoomScale="50" zoomScaleNormal="50" zoomScaleSheetLayoutView="40" workbookViewId="0">
      <selection sqref="A1:AF90"/>
    </sheetView>
  </sheetViews>
  <sheetFormatPr baseColWidth="10" defaultColWidth="11.42578125" defaultRowHeight="12" x14ac:dyDescent="0.2"/>
  <cols>
    <col min="1" max="1" width="5.85546875" customWidth="1"/>
    <col min="2" max="2" width="11.85546875" customWidth="1"/>
    <col min="3" max="3" width="20.28515625" customWidth="1"/>
    <col min="4" max="4" width="11.5703125" customWidth="1"/>
    <col min="5" max="5" width="10.85546875" bestFit="1" customWidth="1"/>
    <col min="6" max="6" width="9" customWidth="1"/>
    <col min="7" max="7" width="10.85546875" bestFit="1" customWidth="1"/>
    <col min="8" max="8" width="10" customWidth="1"/>
    <col min="9" max="9" width="11.140625" customWidth="1"/>
    <col min="10" max="10" width="9" customWidth="1"/>
    <col min="11" max="11" width="30.5703125" bestFit="1" customWidth="1"/>
    <col min="12" max="12" width="18.85546875" customWidth="1"/>
    <col min="13" max="13" width="23.28515625" customWidth="1"/>
    <col min="14" max="14" width="18.5703125" customWidth="1"/>
    <col min="15" max="19" width="9" customWidth="1"/>
    <col min="20" max="20" width="9.5703125" customWidth="1"/>
    <col min="21" max="28" width="9" customWidth="1"/>
    <col min="29" max="32" width="11.5703125" customWidth="1"/>
    <col min="33" max="16384" width="11.42578125" style="69"/>
  </cols>
  <sheetData>
    <row r="1" spans="1:32" s="122" customFormat="1" ht="15" customHeight="1" x14ac:dyDescent="0.15">
      <c r="A1" s="351" t="s">
        <v>2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352"/>
      <c r="AA1" s="352"/>
      <c r="AB1" s="352"/>
      <c r="AC1" s="352"/>
      <c r="AD1" s="352"/>
      <c r="AE1" s="352"/>
      <c r="AF1" s="353"/>
    </row>
    <row r="2" spans="1:32" s="122" customFormat="1" ht="15" customHeight="1" x14ac:dyDescent="0.15">
      <c r="A2" s="354" t="s">
        <v>3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55"/>
      <c r="X2" s="355"/>
      <c r="Y2" s="355"/>
      <c r="Z2" s="355"/>
      <c r="AA2" s="355"/>
      <c r="AB2" s="355"/>
      <c r="AC2" s="355"/>
      <c r="AD2" s="355"/>
      <c r="AE2" s="355"/>
      <c r="AF2" s="356"/>
    </row>
    <row r="3" spans="1:32" s="122" customFormat="1" ht="15" customHeight="1" x14ac:dyDescent="0.15">
      <c r="A3" s="357" t="s">
        <v>21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358"/>
      <c r="W3" s="358"/>
      <c r="X3" s="358"/>
      <c r="Y3" s="358"/>
      <c r="Z3" s="358"/>
      <c r="AA3" s="358"/>
      <c r="AB3" s="358"/>
      <c r="AC3" s="358"/>
      <c r="AD3" s="358"/>
      <c r="AE3" s="358"/>
      <c r="AF3" s="359"/>
    </row>
    <row r="4" spans="1:32" s="122" customFormat="1" ht="15" customHeight="1" x14ac:dyDescent="0.15">
      <c r="A4" s="289" t="s">
        <v>303</v>
      </c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  <c r="S4" s="355"/>
      <c r="T4" s="355"/>
      <c r="U4" s="355"/>
      <c r="V4" s="355"/>
      <c r="W4" s="355"/>
      <c r="X4" s="355"/>
      <c r="Y4" s="355"/>
      <c r="Z4" s="355"/>
      <c r="AA4" s="355"/>
      <c r="AB4" s="355"/>
      <c r="AC4" s="355"/>
      <c r="AD4" s="355"/>
      <c r="AE4" s="355"/>
      <c r="AF4" s="356"/>
    </row>
    <row r="5" spans="1:32" s="122" customFormat="1" ht="15" customHeight="1" x14ac:dyDescent="0.15">
      <c r="A5" s="592" t="s">
        <v>187</v>
      </c>
      <c r="B5" s="593"/>
      <c r="C5" s="593"/>
      <c r="D5" s="593"/>
      <c r="E5" s="593"/>
      <c r="F5" s="593"/>
      <c r="G5" s="593"/>
      <c r="H5" s="593"/>
      <c r="I5" s="593"/>
      <c r="J5" s="593"/>
      <c r="K5" s="593"/>
      <c r="L5" s="593"/>
      <c r="M5" s="593"/>
      <c r="N5" s="593"/>
      <c r="O5" s="593"/>
      <c r="P5" s="593"/>
      <c r="Q5" s="593"/>
      <c r="R5" s="593"/>
      <c r="S5" s="593"/>
      <c r="T5" s="593"/>
      <c r="U5" s="593"/>
      <c r="V5" s="593"/>
      <c r="W5" s="593"/>
      <c r="X5" s="593"/>
      <c r="Y5" s="593"/>
      <c r="Z5" s="593"/>
      <c r="AA5" s="593"/>
      <c r="AB5" s="593"/>
      <c r="AC5" s="593"/>
      <c r="AD5" s="593"/>
      <c r="AE5" s="593"/>
      <c r="AF5" s="594"/>
    </row>
    <row r="6" spans="1:32" ht="3" customHeight="1" x14ac:dyDescent="0.2">
      <c r="A6" s="22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20"/>
      <c r="AC6" s="19"/>
      <c r="AD6" s="19"/>
      <c r="AE6" s="19"/>
      <c r="AF6" s="20"/>
    </row>
    <row r="7" spans="1:32" ht="18.75" customHeight="1" x14ac:dyDescent="0.2">
      <c r="A7" s="247"/>
      <c r="B7" s="248"/>
      <c r="C7" s="248"/>
      <c r="D7" s="248"/>
      <c r="E7" s="248"/>
      <c r="F7" s="248"/>
      <c r="G7" s="249"/>
      <c r="H7" s="249"/>
      <c r="I7" s="249"/>
      <c r="J7" s="249"/>
      <c r="K7" s="250"/>
      <c r="L7" s="250"/>
      <c r="M7" s="250"/>
      <c r="N7" s="248"/>
      <c r="O7" s="248"/>
      <c r="P7" s="248"/>
      <c r="Q7" s="248"/>
      <c r="R7" s="248"/>
      <c r="S7" s="248"/>
      <c r="T7" s="248"/>
      <c r="U7" s="248"/>
      <c r="V7" s="248"/>
      <c r="W7" s="248"/>
      <c r="X7" s="248"/>
      <c r="Y7" s="248"/>
      <c r="Z7" s="248"/>
      <c r="AA7" s="248"/>
      <c r="AB7" s="248"/>
      <c r="AC7" s="248"/>
      <c r="AD7" s="248"/>
      <c r="AE7" s="248"/>
      <c r="AF7" s="251"/>
    </row>
    <row r="8" spans="1:32" ht="14.25" x14ac:dyDescent="0.2">
      <c r="A8" s="99"/>
      <c r="B8" s="395" t="s">
        <v>123</v>
      </c>
      <c r="C8" s="396"/>
      <c r="D8" s="397"/>
      <c r="E8" s="597" t="s">
        <v>7</v>
      </c>
      <c r="F8" s="597"/>
      <c r="G8" s="597"/>
      <c r="H8" s="597"/>
      <c r="I8" s="597"/>
      <c r="J8" s="597"/>
      <c r="K8" s="597"/>
      <c r="L8" s="597"/>
      <c r="M8" s="597"/>
      <c r="N8" s="597"/>
      <c r="O8" s="597"/>
      <c r="P8" s="597"/>
      <c r="Q8" s="597"/>
      <c r="R8" s="597"/>
      <c r="S8" s="597"/>
      <c r="T8" s="597"/>
      <c r="U8" s="597"/>
      <c r="V8" s="597"/>
      <c r="W8" s="597"/>
      <c r="X8" s="597"/>
      <c r="Y8" s="597"/>
      <c r="Z8" s="597"/>
      <c r="AA8" s="597"/>
      <c r="AB8" s="597"/>
      <c r="AC8" s="597"/>
      <c r="AD8" s="597"/>
      <c r="AE8" s="32"/>
      <c r="AF8" s="33"/>
    </row>
    <row r="9" spans="1:32" ht="23.25" customHeight="1" x14ac:dyDescent="0.2">
      <c r="A9" s="31"/>
      <c r="B9" s="398"/>
      <c r="C9" s="399"/>
      <c r="D9" s="400"/>
      <c r="E9" s="159" t="s">
        <v>8</v>
      </c>
      <c r="F9" s="159" t="s">
        <v>6</v>
      </c>
      <c r="G9" s="159" t="s">
        <v>9</v>
      </c>
      <c r="H9" s="159" t="s">
        <v>6</v>
      </c>
      <c r="I9" s="159" t="s">
        <v>10</v>
      </c>
      <c r="J9" s="159" t="s">
        <v>6</v>
      </c>
      <c r="K9" s="159" t="s">
        <v>11</v>
      </c>
      <c r="L9" s="159" t="s">
        <v>6</v>
      </c>
      <c r="M9" s="159" t="s">
        <v>12</v>
      </c>
      <c r="N9" s="159" t="s">
        <v>6</v>
      </c>
      <c r="O9" s="159" t="s">
        <v>13</v>
      </c>
      <c r="P9" s="159" t="s">
        <v>6</v>
      </c>
      <c r="Q9" s="159" t="s">
        <v>14</v>
      </c>
      <c r="R9" s="159" t="s">
        <v>6</v>
      </c>
      <c r="S9" s="159" t="s">
        <v>15</v>
      </c>
      <c r="T9" s="159" t="s">
        <v>6</v>
      </c>
      <c r="U9" s="159" t="s">
        <v>16</v>
      </c>
      <c r="V9" s="159" t="s">
        <v>6</v>
      </c>
      <c r="W9" s="159" t="s">
        <v>17</v>
      </c>
      <c r="X9" s="159" t="s">
        <v>6</v>
      </c>
      <c r="Y9" s="159" t="s">
        <v>18</v>
      </c>
      <c r="Z9" s="159" t="s">
        <v>6</v>
      </c>
      <c r="AA9" s="159" t="s">
        <v>19</v>
      </c>
      <c r="AB9" s="159" t="s">
        <v>6</v>
      </c>
      <c r="AC9" s="159" t="s">
        <v>20</v>
      </c>
      <c r="AD9" s="159" t="s">
        <v>6</v>
      </c>
      <c r="AE9" s="32"/>
      <c r="AF9" s="33"/>
    </row>
    <row r="10" spans="1:32" ht="28.5" customHeight="1" x14ac:dyDescent="0.2">
      <c r="A10" s="31"/>
      <c r="B10" s="604" t="s">
        <v>166</v>
      </c>
      <c r="C10" s="605"/>
      <c r="D10" s="56">
        <v>6463</v>
      </c>
      <c r="E10" s="162">
        <v>135</v>
      </c>
      <c r="F10" s="24">
        <f>E10/$D$10</f>
        <v>2.0888132446232398E-2</v>
      </c>
      <c r="G10" s="162">
        <v>272</v>
      </c>
      <c r="H10" s="24">
        <f>G10/$D$10</f>
        <v>4.2085718706483061E-2</v>
      </c>
      <c r="I10" s="162">
        <v>265</v>
      </c>
      <c r="J10" s="24">
        <f>I10/$D$10</f>
        <v>4.1002630357419155E-2</v>
      </c>
      <c r="K10" s="162">
        <v>341</v>
      </c>
      <c r="L10" s="24">
        <f>K10/$D$10</f>
        <v>5.2761875290112947E-2</v>
      </c>
      <c r="M10" s="162">
        <v>218</v>
      </c>
      <c r="N10" s="24">
        <f>M10/$D$10</f>
        <v>3.37304657279901E-2</v>
      </c>
      <c r="O10" s="162">
        <v>273</v>
      </c>
      <c r="P10" s="24">
        <f>O10/$D$10</f>
        <v>4.2240445613492189E-2</v>
      </c>
      <c r="Q10" s="162">
        <v>327</v>
      </c>
      <c r="R10" s="24">
        <f>Q10/$D$10</f>
        <v>5.0595698591985143E-2</v>
      </c>
      <c r="S10" s="162">
        <v>761</v>
      </c>
      <c r="T10" s="24">
        <f>S10/$D$10</f>
        <v>0.11774717623394708</v>
      </c>
      <c r="U10" s="162"/>
      <c r="V10" s="24">
        <f>U10/$D$10</f>
        <v>0</v>
      </c>
      <c r="W10" s="162"/>
      <c r="X10" s="24">
        <f>W10/$D$10</f>
        <v>0</v>
      </c>
      <c r="Y10" s="162"/>
      <c r="Z10" s="24">
        <f>Y10/$D$10</f>
        <v>0</v>
      </c>
      <c r="AA10" s="162"/>
      <c r="AB10" s="24">
        <f>AA10/$D$10</f>
        <v>0</v>
      </c>
      <c r="AC10" s="45">
        <f>E10+G10+I10+K10+M10+O10+Q10+S10+U10+W10+Y10+AA10</f>
        <v>2592</v>
      </c>
      <c r="AD10" s="44">
        <f>AC10/$D$10</f>
        <v>0.40105214296766206</v>
      </c>
      <c r="AE10" s="32"/>
      <c r="AF10" s="33"/>
    </row>
    <row r="11" spans="1:32" ht="28.5" customHeight="1" x14ac:dyDescent="0.2">
      <c r="A11" s="31"/>
      <c r="B11" s="602" t="s">
        <v>1</v>
      </c>
      <c r="C11" s="603"/>
      <c r="D11" s="598">
        <v>21408</v>
      </c>
      <c r="E11" s="162">
        <v>92</v>
      </c>
      <c r="F11" s="24">
        <f>E11/$D$11</f>
        <v>4.2974588938714496E-3</v>
      </c>
      <c r="G11" s="162">
        <v>138</v>
      </c>
      <c r="H11" s="24">
        <f>G11/$D$11</f>
        <v>6.4461883408071753E-3</v>
      </c>
      <c r="I11" s="162">
        <v>542</v>
      </c>
      <c r="J11" s="24">
        <f>I11/$D$11</f>
        <v>2.5317638266068761E-2</v>
      </c>
      <c r="K11" s="162">
        <v>369</v>
      </c>
      <c r="L11" s="24">
        <f>K11/$D$11</f>
        <v>1.7236547085201795E-2</v>
      </c>
      <c r="M11" s="162">
        <v>334</v>
      </c>
      <c r="N11" s="24">
        <f>M11/$D$11</f>
        <v>1.5601644245142004E-2</v>
      </c>
      <c r="O11" s="162">
        <v>474</v>
      </c>
      <c r="P11" s="24">
        <f>O11/$D$11</f>
        <v>2.2141255605381167E-2</v>
      </c>
      <c r="Q11" s="162">
        <v>541</v>
      </c>
      <c r="R11" s="24">
        <f>Q11/$D$11</f>
        <v>2.5270926756352764E-2</v>
      </c>
      <c r="S11" s="162">
        <v>462</v>
      </c>
      <c r="T11" s="24">
        <f>S11/$D$11</f>
        <v>2.1580717488789238E-2</v>
      </c>
      <c r="U11" s="162"/>
      <c r="V11" s="24">
        <f>U11/$D$11</f>
        <v>0</v>
      </c>
      <c r="W11" s="162"/>
      <c r="X11" s="24">
        <f>W11/$D$11</f>
        <v>0</v>
      </c>
      <c r="Y11" s="162"/>
      <c r="Z11" s="24">
        <f>Y11/$D$11</f>
        <v>0</v>
      </c>
      <c r="AA11" s="162"/>
      <c r="AB11" s="24">
        <f>AA11/$D$11</f>
        <v>0</v>
      </c>
      <c r="AC11" s="45">
        <f>E11+G11+I11+K11+M11+O11+Q11+S11+U11+W11+Y11+AA11</f>
        <v>2952</v>
      </c>
      <c r="AD11" s="44">
        <f>AC11/D11</f>
        <v>0.13789237668161436</v>
      </c>
      <c r="AE11" s="32"/>
      <c r="AF11" s="33"/>
    </row>
    <row r="12" spans="1:32" ht="33.75" customHeight="1" x14ac:dyDescent="0.2">
      <c r="A12" s="31"/>
      <c r="B12" s="602" t="s">
        <v>253</v>
      </c>
      <c r="C12" s="603"/>
      <c r="D12" s="599"/>
      <c r="E12" s="162">
        <v>17239</v>
      </c>
      <c r="F12" s="24">
        <f>E12/$D$11</f>
        <v>0.80525971599402091</v>
      </c>
      <c r="G12" s="162">
        <v>17832</v>
      </c>
      <c r="H12" s="24">
        <f>G12/$D$11</f>
        <v>0.8329596412556054</v>
      </c>
      <c r="I12" s="162">
        <v>18552</v>
      </c>
      <c r="J12" s="24">
        <f>I12/$D$11</f>
        <v>0.86659192825112108</v>
      </c>
      <c r="K12" s="162">
        <v>18882</v>
      </c>
      <c r="L12" s="24">
        <f>K12/$D$11</f>
        <v>0.88200672645739908</v>
      </c>
      <c r="M12" s="162">
        <v>19161</v>
      </c>
      <c r="N12" s="24">
        <f>M12/$D$11</f>
        <v>0.8950392376681614</v>
      </c>
      <c r="O12" s="162">
        <v>19844</v>
      </c>
      <c r="P12" s="24">
        <f>O12/$D$11</f>
        <v>0.9269431988041853</v>
      </c>
      <c r="Q12" s="162">
        <v>20435</v>
      </c>
      <c r="R12" s="24">
        <f>Q12/$D$11</f>
        <v>0.95454970104633785</v>
      </c>
      <c r="S12" s="162">
        <v>20849</v>
      </c>
      <c r="T12" s="24">
        <f>S12/$D$11</f>
        <v>0.97388826606875933</v>
      </c>
      <c r="U12" s="162"/>
      <c r="V12" s="24">
        <f>U12/$D$11</f>
        <v>0</v>
      </c>
      <c r="W12" s="162"/>
      <c r="X12" s="24">
        <f>W12/$D$11</f>
        <v>0</v>
      </c>
      <c r="Y12" s="162"/>
      <c r="Z12" s="24">
        <f>Y12/$D$11</f>
        <v>0</v>
      </c>
      <c r="AA12" s="162"/>
      <c r="AB12" s="24">
        <f>AA12/$D$11</f>
        <v>0</v>
      </c>
      <c r="AC12" s="45">
        <f>+S12</f>
        <v>20849</v>
      </c>
      <c r="AD12" s="44">
        <f>AC12/D11</f>
        <v>0.97388826606875933</v>
      </c>
      <c r="AE12" s="32"/>
      <c r="AF12" s="33"/>
    </row>
    <row r="13" spans="1:32" x14ac:dyDescent="0.2">
      <c r="A13" s="31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3"/>
    </row>
    <row r="14" spans="1:32" x14ac:dyDescent="0.2">
      <c r="A14" s="31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9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3"/>
    </row>
    <row r="15" spans="1:32" ht="18.75" customHeight="1" x14ac:dyDescent="0.2">
      <c r="A15" s="483" t="s">
        <v>186</v>
      </c>
      <c r="B15" s="484"/>
      <c r="C15" s="485"/>
      <c r="D15" s="328" t="s">
        <v>79</v>
      </c>
      <c r="E15" s="329"/>
      <c r="F15" s="329"/>
      <c r="G15" s="329"/>
      <c r="H15" s="330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3"/>
    </row>
    <row r="16" spans="1:32" ht="36.75" customHeight="1" x14ac:dyDescent="0.2">
      <c r="A16" s="486"/>
      <c r="B16" s="487"/>
      <c r="C16" s="488"/>
      <c r="D16" s="164" t="s">
        <v>110</v>
      </c>
      <c r="E16" s="164" t="s">
        <v>68</v>
      </c>
      <c r="F16" s="164" t="s">
        <v>111</v>
      </c>
      <c r="G16" s="164" t="s">
        <v>112</v>
      </c>
      <c r="H16" s="188" t="s">
        <v>71</v>
      </c>
      <c r="I16" s="32"/>
      <c r="J16" s="606" t="s">
        <v>117</v>
      </c>
      <c r="K16" s="606"/>
      <c r="L16" s="606"/>
      <c r="M16" s="597" t="s">
        <v>73</v>
      </c>
      <c r="N16" s="597"/>
      <c r="O16" s="597" t="s">
        <v>74</v>
      </c>
      <c r="P16" s="597"/>
      <c r="Q16" s="597" t="s">
        <v>75</v>
      </c>
      <c r="R16" s="597"/>
      <c r="S16" s="597" t="s">
        <v>76</v>
      </c>
      <c r="T16" s="597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3"/>
    </row>
    <row r="17" spans="1:32" ht="16.5" customHeight="1" x14ac:dyDescent="0.25">
      <c r="A17" s="100" t="s">
        <v>23</v>
      </c>
      <c r="B17" s="595" t="s">
        <v>320</v>
      </c>
      <c r="C17" s="596"/>
      <c r="D17" s="101">
        <v>81</v>
      </c>
      <c r="E17" s="101">
        <v>13</v>
      </c>
      <c r="F17" s="101"/>
      <c r="G17" s="101"/>
      <c r="H17" s="102">
        <f>SUM(D17:G17)</f>
        <v>94</v>
      </c>
      <c r="I17" s="97"/>
      <c r="J17" s="606"/>
      <c r="K17" s="606"/>
      <c r="L17" s="606"/>
      <c r="M17" s="597"/>
      <c r="N17" s="597"/>
      <c r="O17" s="597"/>
      <c r="P17" s="597"/>
      <c r="Q17" s="597"/>
      <c r="R17" s="597"/>
      <c r="S17" s="597"/>
      <c r="T17" s="597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3"/>
    </row>
    <row r="18" spans="1:32" ht="16.5" customHeight="1" x14ac:dyDescent="0.25">
      <c r="A18" s="78" t="s">
        <v>25</v>
      </c>
      <c r="B18" s="580" t="s">
        <v>167</v>
      </c>
      <c r="C18" s="581"/>
      <c r="D18" s="103">
        <v>205</v>
      </c>
      <c r="E18" s="103">
        <v>53</v>
      </c>
      <c r="F18" s="103">
        <v>5</v>
      </c>
      <c r="G18" s="103"/>
      <c r="H18" s="104">
        <f t="shared" ref="H18:H37" si="0">SUM(D18:G18)</f>
        <v>263</v>
      </c>
      <c r="I18" s="97"/>
      <c r="J18" s="490" t="s">
        <v>72</v>
      </c>
      <c r="K18" s="490"/>
      <c r="L18" s="490"/>
      <c r="M18" s="579" t="s">
        <v>87</v>
      </c>
      <c r="N18" s="579"/>
      <c r="O18" s="591" t="s">
        <v>77</v>
      </c>
      <c r="P18" s="591"/>
      <c r="Q18" s="591" t="s">
        <v>77</v>
      </c>
      <c r="R18" s="591"/>
      <c r="S18" s="582">
        <v>8629</v>
      </c>
      <c r="T18" s="58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3"/>
    </row>
    <row r="19" spans="1:32" ht="16.5" customHeight="1" x14ac:dyDescent="0.25">
      <c r="A19" s="78" t="s">
        <v>26</v>
      </c>
      <c r="B19" s="580" t="s">
        <v>168</v>
      </c>
      <c r="C19" s="581"/>
      <c r="D19" s="103">
        <v>1153</v>
      </c>
      <c r="E19" s="103">
        <v>109</v>
      </c>
      <c r="F19" s="103">
        <v>30</v>
      </c>
      <c r="G19" s="103"/>
      <c r="H19" s="104">
        <f t="shared" si="0"/>
        <v>1292</v>
      </c>
      <c r="I19" s="97"/>
      <c r="J19" s="490"/>
      <c r="K19" s="490"/>
      <c r="L19" s="490"/>
      <c r="M19" s="579"/>
      <c r="N19" s="579"/>
      <c r="O19" s="591"/>
      <c r="P19" s="591"/>
      <c r="Q19" s="591"/>
      <c r="R19" s="591"/>
      <c r="S19" s="583"/>
      <c r="T19" s="583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3"/>
    </row>
    <row r="20" spans="1:32" ht="16.5" customHeight="1" x14ac:dyDescent="0.25">
      <c r="A20" s="78" t="s">
        <v>27</v>
      </c>
      <c r="B20" s="580" t="s">
        <v>169</v>
      </c>
      <c r="C20" s="581"/>
      <c r="D20" s="103">
        <v>365</v>
      </c>
      <c r="E20" s="103">
        <v>22</v>
      </c>
      <c r="F20" s="103">
        <v>12</v>
      </c>
      <c r="G20" s="103"/>
      <c r="H20" s="104">
        <f t="shared" si="0"/>
        <v>399</v>
      </c>
      <c r="I20" s="97"/>
      <c r="J20" s="490"/>
      <c r="K20" s="490"/>
      <c r="L20" s="490"/>
      <c r="M20" s="579"/>
      <c r="N20" s="579"/>
      <c r="O20" s="591" t="s">
        <v>77</v>
      </c>
      <c r="P20" s="591"/>
      <c r="Q20" s="600" t="s">
        <v>88</v>
      </c>
      <c r="R20" s="600"/>
      <c r="S20" s="583">
        <v>5</v>
      </c>
      <c r="T20" s="583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3"/>
    </row>
    <row r="21" spans="1:32" ht="16.5" customHeight="1" x14ac:dyDescent="0.25">
      <c r="A21" s="78" t="s">
        <v>28</v>
      </c>
      <c r="B21" s="580" t="s">
        <v>170</v>
      </c>
      <c r="C21" s="581"/>
      <c r="D21" s="103">
        <v>488</v>
      </c>
      <c r="E21" s="103">
        <v>210</v>
      </c>
      <c r="F21" s="103">
        <v>212</v>
      </c>
      <c r="G21" s="103"/>
      <c r="H21" s="104">
        <f t="shared" si="0"/>
        <v>910</v>
      </c>
      <c r="I21" s="97"/>
      <c r="J21" s="490"/>
      <c r="K21" s="490"/>
      <c r="L21" s="490"/>
      <c r="M21" s="579"/>
      <c r="N21" s="579"/>
      <c r="O21" s="591"/>
      <c r="P21" s="591"/>
      <c r="Q21" s="600"/>
      <c r="R21" s="600"/>
      <c r="S21" s="583"/>
      <c r="T21" s="583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3"/>
    </row>
    <row r="22" spans="1:32" ht="16.5" customHeight="1" x14ac:dyDescent="0.25">
      <c r="A22" s="78" t="s">
        <v>29</v>
      </c>
      <c r="B22" s="580" t="s">
        <v>171</v>
      </c>
      <c r="C22" s="581"/>
      <c r="D22" s="103">
        <v>144</v>
      </c>
      <c r="E22" s="103"/>
      <c r="F22" s="103"/>
      <c r="G22" s="103"/>
      <c r="H22" s="104">
        <f t="shared" si="0"/>
        <v>144</v>
      </c>
      <c r="I22" s="97"/>
      <c r="J22" s="490"/>
      <c r="K22" s="490"/>
      <c r="L22" s="490"/>
      <c r="M22" s="579"/>
      <c r="N22" s="579"/>
      <c r="O22" s="600" t="s">
        <v>88</v>
      </c>
      <c r="P22" s="600"/>
      <c r="Q22" s="591" t="s">
        <v>77</v>
      </c>
      <c r="R22" s="591"/>
      <c r="S22" s="583">
        <v>500</v>
      </c>
      <c r="T22" s="583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3"/>
    </row>
    <row r="23" spans="1:32" ht="16.5" customHeight="1" x14ac:dyDescent="0.25">
      <c r="A23" s="78" t="s">
        <v>30</v>
      </c>
      <c r="B23" s="580" t="s">
        <v>172</v>
      </c>
      <c r="C23" s="581"/>
      <c r="D23" s="103">
        <v>79</v>
      </c>
      <c r="E23" s="103">
        <v>47</v>
      </c>
      <c r="F23" s="103">
        <v>5</v>
      </c>
      <c r="G23" s="103"/>
      <c r="H23" s="104">
        <f t="shared" si="0"/>
        <v>131</v>
      </c>
      <c r="I23" s="97"/>
      <c r="J23" s="490"/>
      <c r="K23" s="490"/>
      <c r="L23" s="490"/>
      <c r="M23" s="579"/>
      <c r="N23" s="579"/>
      <c r="O23" s="600"/>
      <c r="P23" s="600"/>
      <c r="Q23" s="591"/>
      <c r="R23" s="591"/>
      <c r="S23" s="583"/>
      <c r="T23" s="583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3"/>
    </row>
    <row r="24" spans="1:32" ht="16.5" customHeight="1" x14ac:dyDescent="0.25">
      <c r="A24" s="78" t="s">
        <v>31</v>
      </c>
      <c r="B24" s="580" t="s">
        <v>173</v>
      </c>
      <c r="C24" s="581"/>
      <c r="D24" s="103">
        <v>663</v>
      </c>
      <c r="E24" s="103">
        <v>190</v>
      </c>
      <c r="F24" s="103">
        <v>63</v>
      </c>
      <c r="G24" s="103">
        <v>42</v>
      </c>
      <c r="H24" s="104">
        <f t="shared" si="0"/>
        <v>958</v>
      </c>
      <c r="I24" s="97"/>
      <c r="J24" s="490"/>
      <c r="K24" s="490"/>
      <c r="L24" s="490"/>
      <c r="M24" s="579"/>
      <c r="N24" s="579"/>
      <c r="O24" s="600" t="s">
        <v>88</v>
      </c>
      <c r="P24" s="600"/>
      <c r="Q24" s="600" t="s">
        <v>88</v>
      </c>
      <c r="R24" s="600"/>
      <c r="S24" s="583">
        <v>38</v>
      </c>
      <c r="T24" s="583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3"/>
    </row>
    <row r="25" spans="1:32" ht="16.5" customHeight="1" x14ac:dyDescent="0.25">
      <c r="A25" s="78">
        <v>10</v>
      </c>
      <c r="B25" s="580" t="s">
        <v>266</v>
      </c>
      <c r="C25" s="581"/>
      <c r="D25" s="103">
        <v>64</v>
      </c>
      <c r="E25" s="103"/>
      <c r="F25" s="103"/>
      <c r="G25" s="103"/>
      <c r="H25" s="104">
        <f t="shared" ref="H25" si="1">SUM(D25:G25)</f>
        <v>64</v>
      </c>
      <c r="I25" s="98"/>
      <c r="J25" s="490"/>
      <c r="K25" s="490"/>
      <c r="L25" s="490"/>
      <c r="M25" s="579"/>
      <c r="N25" s="579"/>
      <c r="O25" s="600" t="s">
        <v>88</v>
      </c>
      <c r="P25" s="600"/>
      <c r="Q25" s="600" t="s">
        <v>88</v>
      </c>
      <c r="R25" s="600"/>
      <c r="S25" s="583">
        <v>26</v>
      </c>
      <c r="T25" s="583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3"/>
    </row>
    <row r="26" spans="1:32" ht="16.5" customHeight="1" x14ac:dyDescent="0.25">
      <c r="A26" s="78">
        <v>11</v>
      </c>
      <c r="B26" s="580" t="s">
        <v>174</v>
      </c>
      <c r="C26" s="581"/>
      <c r="D26" s="103">
        <v>660</v>
      </c>
      <c r="E26" s="103">
        <v>261</v>
      </c>
      <c r="F26" s="103">
        <v>35</v>
      </c>
      <c r="G26" s="103"/>
      <c r="H26" s="104">
        <f t="shared" si="0"/>
        <v>956</v>
      </c>
      <c r="I26" s="32"/>
      <c r="J26" s="490"/>
      <c r="K26" s="490"/>
      <c r="L26" s="490"/>
      <c r="M26" s="579"/>
      <c r="N26" s="579"/>
      <c r="O26" s="601"/>
      <c r="P26" s="601"/>
      <c r="Q26" s="601"/>
      <c r="R26" s="601"/>
      <c r="S26" s="584"/>
      <c r="T26" s="584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3"/>
    </row>
    <row r="27" spans="1:32" ht="16.5" customHeight="1" x14ac:dyDescent="0.25">
      <c r="A27" s="78">
        <v>12</v>
      </c>
      <c r="B27" s="580" t="s">
        <v>175</v>
      </c>
      <c r="C27" s="581"/>
      <c r="D27" s="103">
        <v>1115</v>
      </c>
      <c r="E27" s="103">
        <v>433</v>
      </c>
      <c r="F27" s="103">
        <v>198</v>
      </c>
      <c r="G27" s="103">
        <v>2</v>
      </c>
      <c r="H27" s="104">
        <f t="shared" si="0"/>
        <v>1748</v>
      </c>
      <c r="I27" s="32"/>
      <c r="J27" s="490"/>
      <c r="K27" s="490"/>
      <c r="L27" s="490"/>
      <c r="M27" s="425" t="s">
        <v>88</v>
      </c>
      <c r="N27" s="425"/>
      <c r="O27" s="591" t="s">
        <v>77</v>
      </c>
      <c r="P27" s="591"/>
      <c r="Q27" s="591" t="s">
        <v>77</v>
      </c>
      <c r="R27" s="591"/>
      <c r="S27" s="585">
        <v>2107</v>
      </c>
      <c r="T27" s="586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3"/>
    </row>
    <row r="28" spans="1:32" ht="16.5" customHeight="1" x14ac:dyDescent="0.25">
      <c r="A28" s="78">
        <v>13</v>
      </c>
      <c r="B28" s="580" t="s">
        <v>176</v>
      </c>
      <c r="C28" s="581"/>
      <c r="D28" s="103">
        <v>69</v>
      </c>
      <c r="E28" s="103">
        <v>85</v>
      </c>
      <c r="F28" s="103">
        <v>40</v>
      </c>
      <c r="G28" s="103"/>
      <c r="H28" s="104">
        <f t="shared" si="0"/>
        <v>194</v>
      </c>
      <c r="I28" s="32"/>
      <c r="J28" s="490"/>
      <c r="K28" s="490"/>
      <c r="L28" s="490"/>
      <c r="M28" s="425"/>
      <c r="N28" s="425"/>
      <c r="O28" s="591"/>
      <c r="P28" s="591"/>
      <c r="Q28" s="591"/>
      <c r="R28" s="591"/>
      <c r="S28" s="587"/>
      <c r="T28" s="588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3"/>
    </row>
    <row r="29" spans="1:32" ht="16.5" customHeight="1" x14ac:dyDescent="0.25">
      <c r="A29" s="78">
        <v>14</v>
      </c>
      <c r="B29" s="580" t="s">
        <v>177</v>
      </c>
      <c r="C29" s="581"/>
      <c r="D29" s="103">
        <v>198</v>
      </c>
      <c r="E29" s="103">
        <v>5</v>
      </c>
      <c r="F29" s="103"/>
      <c r="G29" s="103"/>
      <c r="H29" s="104">
        <f t="shared" si="0"/>
        <v>203</v>
      </c>
      <c r="I29" s="32"/>
      <c r="J29" s="490"/>
      <c r="K29" s="490"/>
      <c r="L29" s="490"/>
      <c r="M29" s="425"/>
      <c r="N29" s="425"/>
      <c r="O29" s="591" t="s">
        <v>77</v>
      </c>
      <c r="P29" s="591"/>
      <c r="Q29" s="589" t="s">
        <v>88</v>
      </c>
      <c r="R29" s="590"/>
      <c r="S29" s="587">
        <v>93</v>
      </c>
      <c r="T29" s="588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3"/>
    </row>
    <row r="30" spans="1:32" ht="16.5" customHeight="1" x14ac:dyDescent="0.25">
      <c r="A30" s="78">
        <v>15</v>
      </c>
      <c r="B30" s="580" t="s">
        <v>178</v>
      </c>
      <c r="C30" s="581"/>
      <c r="D30" s="103">
        <v>2086</v>
      </c>
      <c r="E30" s="103">
        <v>572</v>
      </c>
      <c r="F30" s="103">
        <v>522</v>
      </c>
      <c r="G30" s="103">
        <v>7</v>
      </c>
      <c r="H30" s="104">
        <f t="shared" si="0"/>
        <v>3187</v>
      </c>
      <c r="I30" s="32"/>
      <c r="J30" s="490"/>
      <c r="K30" s="490"/>
      <c r="L30" s="490"/>
      <c r="M30" s="425"/>
      <c r="N30" s="425"/>
      <c r="O30" s="591"/>
      <c r="P30" s="591"/>
      <c r="Q30" s="589"/>
      <c r="R30" s="590"/>
      <c r="S30" s="587"/>
      <c r="T30" s="588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3"/>
    </row>
    <row r="31" spans="1:32" ht="16.5" customHeight="1" x14ac:dyDescent="0.25">
      <c r="A31" s="78">
        <v>16</v>
      </c>
      <c r="B31" s="580" t="s">
        <v>179</v>
      </c>
      <c r="C31" s="581"/>
      <c r="D31" s="103">
        <v>237</v>
      </c>
      <c r="E31" s="103">
        <v>17</v>
      </c>
      <c r="F31" s="103">
        <v>21</v>
      </c>
      <c r="G31" s="103"/>
      <c r="H31" s="104">
        <f t="shared" si="0"/>
        <v>275</v>
      </c>
      <c r="I31" s="32"/>
      <c r="J31" s="490"/>
      <c r="K31" s="490"/>
      <c r="L31" s="490"/>
      <c r="M31" s="425"/>
      <c r="N31" s="425"/>
      <c r="O31" s="589" t="s">
        <v>88</v>
      </c>
      <c r="P31" s="590"/>
      <c r="Q31" s="591" t="s">
        <v>77</v>
      </c>
      <c r="R31" s="591"/>
      <c r="S31" s="587">
        <v>4454</v>
      </c>
      <c r="T31" s="588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3"/>
    </row>
    <row r="32" spans="1:32" ht="16.5" customHeight="1" x14ac:dyDescent="0.25">
      <c r="A32" s="78">
        <v>18</v>
      </c>
      <c r="B32" s="580" t="s">
        <v>180</v>
      </c>
      <c r="C32" s="581"/>
      <c r="D32" s="103">
        <v>1129</v>
      </c>
      <c r="E32" s="103">
        <v>280</v>
      </c>
      <c r="F32" s="103">
        <v>387</v>
      </c>
      <c r="G32" s="103">
        <v>1</v>
      </c>
      <c r="H32" s="104">
        <f t="shared" si="0"/>
        <v>1797</v>
      </c>
      <c r="I32" s="32"/>
      <c r="J32" s="490"/>
      <c r="K32" s="490"/>
      <c r="L32" s="490"/>
      <c r="M32" s="425"/>
      <c r="N32" s="425"/>
      <c r="O32" s="589"/>
      <c r="P32" s="590"/>
      <c r="Q32" s="591"/>
      <c r="R32" s="591"/>
      <c r="S32" s="587"/>
      <c r="T32" s="588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3"/>
    </row>
    <row r="33" spans="1:32" ht="16.5" customHeight="1" x14ac:dyDescent="0.25">
      <c r="A33" s="78">
        <v>20</v>
      </c>
      <c r="B33" s="185" t="s">
        <v>181</v>
      </c>
      <c r="C33" s="186"/>
      <c r="D33" s="103">
        <v>118</v>
      </c>
      <c r="E33" s="103">
        <v>12</v>
      </c>
      <c r="F33" s="103"/>
      <c r="G33" s="103"/>
      <c r="H33" s="104">
        <f t="shared" si="0"/>
        <v>130</v>
      </c>
      <c r="I33" s="32"/>
      <c r="J33" s="577" t="s">
        <v>262</v>
      </c>
      <c r="K33" s="577"/>
      <c r="L33" s="577"/>
      <c r="M33" s="577"/>
      <c r="N33" s="577"/>
      <c r="O33" s="577"/>
      <c r="P33" s="577"/>
      <c r="Q33" s="577"/>
      <c r="R33" s="577"/>
      <c r="S33" s="577"/>
      <c r="T33" s="577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3"/>
    </row>
    <row r="34" spans="1:32" ht="16.5" customHeight="1" x14ac:dyDescent="0.25">
      <c r="A34" s="78">
        <v>23</v>
      </c>
      <c r="B34" s="185" t="s">
        <v>302</v>
      </c>
      <c r="C34" s="186"/>
      <c r="D34" s="103">
        <v>4566</v>
      </c>
      <c r="E34" s="103">
        <v>382</v>
      </c>
      <c r="F34" s="103">
        <v>108</v>
      </c>
      <c r="G34" s="103"/>
      <c r="H34" s="104">
        <f t="shared" si="0"/>
        <v>5056</v>
      </c>
      <c r="I34" s="32"/>
      <c r="J34" s="578"/>
      <c r="K34" s="578"/>
      <c r="L34" s="578"/>
      <c r="M34" s="578"/>
      <c r="N34" s="578"/>
      <c r="O34" s="578"/>
      <c r="P34" s="578"/>
      <c r="Q34" s="578"/>
      <c r="R34" s="578"/>
      <c r="S34" s="578"/>
      <c r="T34" s="578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3"/>
    </row>
    <row r="35" spans="1:32" ht="16.5" customHeight="1" x14ac:dyDescent="0.25">
      <c r="A35" s="78">
        <v>24</v>
      </c>
      <c r="B35" s="580" t="s">
        <v>183</v>
      </c>
      <c r="C35" s="581"/>
      <c r="D35" s="103">
        <v>1170</v>
      </c>
      <c r="E35" s="103">
        <v>744</v>
      </c>
      <c r="F35" s="103">
        <v>96</v>
      </c>
      <c r="G35" s="103">
        <v>2</v>
      </c>
      <c r="H35" s="104">
        <f t="shared" si="0"/>
        <v>2012</v>
      </c>
      <c r="I35" s="32"/>
      <c r="J35" s="578"/>
      <c r="K35" s="578"/>
      <c r="L35" s="578"/>
      <c r="M35" s="578"/>
      <c r="N35" s="578"/>
      <c r="O35" s="578"/>
      <c r="P35" s="578"/>
      <c r="Q35" s="578"/>
      <c r="R35" s="578"/>
      <c r="S35" s="578"/>
      <c r="T35" s="578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3"/>
    </row>
    <row r="36" spans="1:32" ht="16.5" customHeight="1" x14ac:dyDescent="0.25">
      <c r="A36" s="78">
        <v>26</v>
      </c>
      <c r="B36" s="580" t="s">
        <v>184</v>
      </c>
      <c r="C36" s="581"/>
      <c r="D36" s="103">
        <v>563</v>
      </c>
      <c r="E36" s="103">
        <v>46</v>
      </c>
      <c r="F36" s="103">
        <v>70</v>
      </c>
      <c r="G36" s="103"/>
      <c r="H36" s="104">
        <f t="shared" si="0"/>
        <v>679</v>
      </c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3"/>
    </row>
    <row r="37" spans="1:32" ht="16.5" customHeight="1" x14ac:dyDescent="0.25">
      <c r="A37" s="78">
        <v>28</v>
      </c>
      <c r="B37" s="580" t="s">
        <v>185</v>
      </c>
      <c r="C37" s="581"/>
      <c r="D37" s="103">
        <v>674</v>
      </c>
      <c r="E37" s="103">
        <v>136</v>
      </c>
      <c r="F37" s="103">
        <v>5</v>
      </c>
      <c r="G37" s="103"/>
      <c r="H37" s="104">
        <f t="shared" si="0"/>
        <v>815</v>
      </c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3"/>
    </row>
    <row r="38" spans="1:32" ht="15.75" x14ac:dyDescent="0.2">
      <c r="A38" s="462" t="s">
        <v>65</v>
      </c>
      <c r="B38" s="463"/>
      <c r="C38" s="464"/>
      <c r="D38" s="59">
        <f>SUM(D17:D37)</f>
        <v>15827</v>
      </c>
      <c r="E38" s="59">
        <f>SUM(E17:E37)</f>
        <v>3617</v>
      </c>
      <c r="F38" s="59">
        <f>SUM(F17:F37)</f>
        <v>1809</v>
      </c>
      <c r="G38" s="59">
        <f>SUM(G17:G37)</f>
        <v>54</v>
      </c>
      <c r="H38" s="60">
        <f>SUM(H17:H37)</f>
        <v>21307</v>
      </c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3"/>
    </row>
    <row r="39" spans="1:32" x14ac:dyDescent="0.2">
      <c r="A39" s="31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3"/>
    </row>
    <row r="40" spans="1:32" x14ac:dyDescent="0.2">
      <c r="A40" s="31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3"/>
    </row>
    <row r="41" spans="1:32" ht="18.75" customHeight="1" x14ac:dyDescent="0.2">
      <c r="A41" s="483" t="s">
        <v>22</v>
      </c>
      <c r="B41" s="484"/>
      <c r="C41" s="485"/>
      <c r="D41" s="328" t="s">
        <v>80</v>
      </c>
      <c r="E41" s="329"/>
      <c r="F41" s="329"/>
      <c r="G41" s="329"/>
      <c r="H41" s="329"/>
      <c r="I41" s="329"/>
      <c r="J41" s="329"/>
      <c r="K41" s="329"/>
      <c r="L41" s="329"/>
      <c r="M41" s="329"/>
      <c r="N41" s="329"/>
      <c r="O41" s="329"/>
      <c r="P41" s="329"/>
      <c r="Q41" s="329"/>
      <c r="R41" s="329"/>
      <c r="S41" s="329"/>
      <c r="T41" s="329"/>
      <c r="U41" s="329"/>
      <c r="V41" s="329"/>
      <c r="W41" s="329"/>
      <c r="X41" s="329"/>
      <c r="Y41" s="329"/>
      <c r="Z41" s="329"/>
      <c r="AA41" s="329"/>
      <c r="AB41" s="329"/>
      <c r="AC41" s="329"/>
      <c r="AD41" s="329"/>
      <c r="AE41" s="330"/>
      <c r="AF41" s="33"/>
    </row>
    <row r="42" spans="1:32" ht="54.75" customHeight="1" x14ac:dyDescent="0.2">
      <c r="A42" s="486"/>
      <c r="B42" s="487"/>
      <c r="C42" s="488"/>
      <c r="D42" s="21" t="s">
        <v>267</v>
      </c>
      <c r="E42" s="21" t="s">
        <v>268</v>
      </c>
      <c r="F42" s="21" t="s">
        <v>269</v>
      </c>
      <c r="G42" s="21" t="s">
        <v>270</v>
      </c>
      <c r="H42" s="21" t="s">
        <v>271</v>
      </c>
      <c r="I42" s="21" t="s">
        <v>272</v>
      </c>
      <c r="J42" s="21" t="s">
        <v>273</v>
      </c>
      <c r="K42" s="21" t="s">
        <v>274</v>
      </c>
      <c r="L42" s="21" t="s">
        <v>275</v>
      </c>
      <c r="M42" s="21" t="s">
        <v>276</v>
      </c>
      <c r="N42" s="21" t="s">
        <v>277</v>
      </c>
      <c r="O42" s="21" t="s">
        <v>278</v>
      </c>
      <c r="P42" s="21" t="s">
        <v>279</v>
      </c>
      <c r="Q42" s="21" t="s">
        <v>280</v>
      </c>
      <c r="R42" s="21" t="s">
        <v>281</v>
      </c>
      <c r="S42" s="21" t="s">
        <v>282</v>
      </c>
      <c r="T42" s="21" t="s">
        <v>283</v>
      </c>
      <c r="U42" s="21" t="s">
        <v>284</v>
      </c>
      <c r="V42" s="21" t="s">
        <v>285</v>
      </c>
      <c r="W42" s="21" t="s">
        <v>286</v>
      </c>
      <c r="X42" s="21" t="s">
        <v>287</v>
      </c>
      <c r="Y42" s="21" t="s">
        <v>288</v>
      </c>
      <c r="Z42" s="21" t="s">
        <v>289</v>
      </c>
      <c r="AA42" s="21" t="s">
        <v>290</v>
      </c>
      <c r="AB42" s="21" t="s">
        <v>291</v>
      </c>
      <c r="AC42" s="21" t="s">
        <v>292</v>
      </c>
      <c r="AD42" s="21" t="s">
        <v>293</v>
      </c>
      <c r="AE42" s="152" t="s">
        <v>76</v>
      </c>
      <c r="AF42" s="33"/>
    </row>
    <row r="43" spans="1:32" ht="15.75" customHeight="1" x14ac:dyDescent="0.25">
      <c r="A43" s="107" t="s">
        <v>23</v>
      </c>
      <c r="B43" s="108" t="s">
        <v>320</v>
      </c>
      <c r="C43" s="109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>
        <v>94</v>
      </c>
      <c r="AD43" s="105"/>
      <c r="AE43" s="105">
        <f>SUM(D43:AD43)</f>
        <v>94</v>
      </c>
      <c r="AF43" s="33"/>
    </row>
    <row r="44" spans="1:32" ht="15.75" customHeight="1" x14ac:dyDescent="0.25">
      <c r="A44" s="110" t="s">
        <v>25</v>
      </c>
      <c r="B44" s="111" t="s">
        <v>167</v>
      </c>
      <c r="C44" s="112"/>
      <c r="D44" s="106"/>
      <c r="E44" s="106"/>
      <c r="F44" s="106">
        <v>259</v>
      </c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>
        <v>4</v>
      </c>
      <c r="AB44" s="106"/>
      <c r="AC44" s="106"/>
      <c r="AD44" s="106"/>
      <c r="AE44" s="106">
        <f t="shared" ref="AE44:AE64" si="2">SUM(D44:AD44)</f>
        <v>263</v>
      </c>
      <c r="AF44" s="33"/>
    </row>
    <row r="45" spans="1:32" ht="15.75" customHeight="1" x14ac:dyDescent="0.25">
      <c r="A45" s="110" t="s">
        <v>26</v>
      </c>
      <c r="B45" s="111" t="s">
        <v>168</v>
      </c>
      <c r="C45" s="112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>
        <v>249</v>
      </c>
      <c r="AB45" s="106">
        <v>975</v>
      </c>
      <c r="AC45" s="106">
        <v>68</v>
      </c>
      <c r="AD45" s="106"/>
      <c r="AE45" s="106">
        <f t="shared" si="2"/>
        <v>1292</v>
      </c>
      <c r="AF45" s="33"/>
    </row>
    <row r="46" spans="1:32" ht="15.75" customHeight="1" x14ac:dyDescent="0.25">
      <c r="A46" s="110" t="s">
        <v>27</v>
      </c>
      <c r="B46" s="111" t="s">
        <v>169</v>
      </c>
      <c r="C46" s="112"/>
      <c r="D46" s="106"/>
      <c r="E46" s="106"/>
      <c r="F46" s="106"/>
      <c r="G46" s="106"/>
      <c r="H46" s="106"/>
      <c r="I46" s="106"/>
      <c r="J46" s="106"/>
      <c r="K46" s="106">
        <v>399</v>
      </c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>
        <f t="shared" si="2"/>
        <v>399</v>
      </c>
      <c r="AF46" s="33"/>
    </row>
    <row r="47" spans="1:32" ht="15.75" customHeight="1" x14ac:dyDescent="0.25">
      <c r="A47" s="110" t="s">
        <v>28</v>
      </c>
      <c r="B47" s="111" t="s">
        <v>170</v>
      </c>
      <c r="C47" s="112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>
        <v>862</v>
      </c>
      <c r="P47" s="106"/>
      <c r="Q47" s="106"/>
      <c r="R47" s="106"/>
      <c r="S47" s="106">
        <v>48</v>
      </c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>
        <f t="shared" si="2"/>
        <v>910</v>
      </c>
      <c r="AF47" s="33"/>
    </row>
    <row r="48" spans="1:32" ht="15.75" customHeight="1" x14ac:dyDescent="0.25">
      <c r="A48" s="110" t="s">
        <v>29</v>
      </c>
      <c r="B48" s="111" t="s">
        <v>171</v>
      </c>
      <c r="C48" s="112"/>
      <c r="D48" s="106"/>
      <c r="E48" s="106"/>
      <c r="F48" s="106"/>
      <c r="G48" s="106"/>
      <c r="H48" s="106"/>
      <c r="I48" s="106"/>
      <c r="J48" s="106">
        <v>144</v>
      </c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>
        <f t="shared" si="2"/>
        <v>144</v>
      </c>
      <c r="AF48" s="33"/>
    </row>
    <row r="49" spans="1:32" ht="15.75" customHeight="1" x14ac:dyDescent="0.25">
      <c r="A49" s="110" t="s">
        <v>30</v>
      </c>
      <c r="B49" s="111" t="s">
        <v>172</v>
      </c>
      <c r="C49" s="112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>
        <v>131</v>
      </c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>
        <f t="shared" si="2"/>
        <v>131</v>
      </c>
      <c r="AF49" s="33"/>
    </row>
    <row r="50" spans="1:32" ht="15.75" customHeight="1" x14ac:dyDescent="0.25">
      <c r="A50" s="110" t="s">
        <v>31</v>
      </c>
      <c r="B50" s="111" t="s">
        <v>173</v>
      </c>
      <c r="C50" s="112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>
        <v>899</v>
      </c>
      <c r="Q50" s="106">
        <v>59</v>
      </c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>
        <f t="shared" si="2"/>
        <v>958</v>
      </c>
      <c r="AF50" s="33"/>
    </row>
    <row r="51" spans="1:32" ht="15.75" customHeight="1" x14ac:dyDescent="0.25">
      <c r="A51" s="110">
        <v>10</v>
      </c>
      <c r="B51" s="111" t="s">
        <v>266</v>
      </c>
      <c r="C51" s="112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>
        <v>64</v>
      </c>
      <c r="V51" s="106"/>
      <c r="W51" s="106"/>
      <c r="X51" s="106"/>
      <c r="Y51" s="106"/>
      <c r="Z51" s="106"/>
      <c r="AA51" s="106"/>
      <c r="AB51" s="106"/>
      <c r="AC51" s="106"/>
      <c r="AD51" s="106"/>
      <c r="AE51" s="106">
        <f t="shared" si="2"/>
        <v>64</v>
      </c>
      <c r="AF51" s="33"/>
    </row>
    <row r="52" spans="1:32" ht="15.75" customHeight="1" x14ac:dyDescent="0.25">
      <c r="A52" s="110">
        <v>11</v>
      </c>
      <c r="B52" s="111" t="s">
        <v>174</v>
      </c>
      <c r="C52" s="112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>
        <v>480</v>
      </c>
      <c r="W52" s="106">
        <v>476</v>
      </c>
      <c r="X52" s="106"/>
      <c r="Y52" s="106"/>
      <c r="Z52" s="106"/>
      <c r="AA52" s="106"/>
      <c r="AB52" s="106"/>
      <c r="AC52" s="106"/>
      <c r="AD52" s="106"/>
      <c r="AE52" s="106">
        <f t="shared" si="2"/>
        <v>956</v>
      </c>
      <c r="AF52" s="33"/>
    </row>
    <row r="53" spans="1:32" ht="15.75" customHeight="1" x14ac:dyDescent="0.25">
      <c r="A53" s="110">
        <v>12</v>
      </c>
      <c r="B53" s="111" t="s">
        <v>175</v>
      </c>
      <c r="C53" s="112"/>
      <c r="D53" s="106">
        <v>283</v>
      </c>
      <c r="E53" s="106">
        <v>1465</v>
      </c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>
        <f t="shared" si="2"/>
        <v>1748</v>
      </c>
      <c r="AF53" s="33"/>
    </row>
    <row r="54" spans="1:32" ht="15.75" customHeight="1" x14ac:dyDescent="0.25">
      <c r="A54" s="110">
        <v>13</v>
      </c>
      <c r="B54" s="111" t="s">
        <v>176</v>
      </c>
      <c r="C54" s="112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>
        <v>145</v>
      </c>
      <c r="AA54" s="106">
        <v>49</v>
      </c>
      <c r="AB54" s="106"/>
      <c r="AC54" s="106"/>
      <c r="AD54" s="106"/>
      <c r="AE54" s="106">
        <f t="shared" si="2"/>
        <v>194</v>
      </c>
      <c r="AF54" s="33"/>
    </row>
    <row r="55" spans="1:32" ht="15.75" customHeight="1" x14ac:dyDescent="0.25">
      <c r="A55" s="110">
        <v>14</v>
      </c>
      <c r="B55" s="111" t="s">
        <v>177</v>
      </c>
      <c r="C55" s="112"/>
      <c r="D55" s="106"/>
      <c r="E55" s="106"/>
      <c r="F55" s="106"/>
      <c r="G55" s="106"/>
      <c r="H55" s="106"/>
      <c r="I55" s="106">
        <v>203</v>
      </c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>
        <f t="shared" si="2"/>
        <v>203</v>
      </c>
      <c r="AF55" s="33"/>
    </row>
    <row r="56" spans="1:32" ht="15.75" customHeight="1" x14ac:dyDescent="0.25">
      <c r="A56" s="110">
        <v>15</v>
      </c>
      <c r="B56" s="111" t="s">
        <v>178</v>
      </c>
      <c r="C56" s="112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>
        <v>3187</v>
      </c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>
        <f t="shared" si="2"/>
        <v>3187</v>
      </c>
      <c r="AF56" s="33"/>
    </row>
    <row r="57" spans="1:32" ht="15.75" customHeight="1" x14ac:dyDescent="0.25">
      <c r="A57" s="110">
        <v>16</v>
      </c>
      <c r="B57" s="111" t="s">
        <v>179</v>
      </c>
      <c r="C57" s="112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>
        <v>275</v>
      </c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>
        <f t="shared" si="2"/>
        <v>275</v>
      </c>
      <c r="AF57" s="33"/>
    </row>
    <row r="58" spans="1:32" ht="15.75" customHeight="1" x14ac:dyDescent="0.25">
      <c r="A58" s="110">
        <v>18</v>
      </c>
      <c r="B58" s="111" t="s">
        <v>180</v>
      </c>
      <c r="C58" s="112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>
        <v>1370</v>
      </c>
      <c r="T58" s="106">
        <v>10</v>
      </c>
      <c r="U58" s="106"/>
      <c r="V58" s="106"/>
      <c r="W58" s="106"/>
      <c r="X58" s="106">
        <v>73</v>
      </c>
      <c r="Y58" s="106">
        <v>344</v>
      </c>
      <c r="Z58" s="106"/>
      <c r="AA58" s="106"/>
      <c r="AB58" s="106"/>
      <c r="AC58" s="106"/>
      <c r="AD58" s="106"/>
      <c r="AE58" s="106">
        <f t="shared" si="2"/>
        <v>1797</v>
      </c>
      <c r="AF58" s="33"/>
    </row>
    <row r="59" spans="1:32" ht="15.75" customHeight="1" x14ac:dyDescent="0.25">
      <c r="A59" s="110">
        <v>20</v>
      </c>
      <c r="B59" s="111" t="s">
        <v>181</v>
      </c>
      <c r="C59" s="112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>
        <v>130</v>
      </c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>
        <f t="shared" si="2"/>
        <v>130</v>
      </c>
      <c r="AF59" s="33"/>
    </row>
    <row r="60" spans="1:32" ht="15.75" customHeight="1" x14ac:dyDescent="0.25">
      <c r="A60" s="110">
        <v>23</v>
      </c>
      <c r="B60" s="111" t="s">
        <v>182</v>
      </c>
      <c r="C60" s="112"/>
      <c r="D60" s="106"/>
      <c r="E60" s="106"/>
      <c r="F60" s="106"/>
      <c r="G60" s="106"/>
      <c r="H60" s="106"/>
      <c r="I60" s="106"/>
      <c r="J60" s="106"/>
      <c r="K60" s="106"/>
      <c r="L60" s="106">
        <v>4856</v>
      </c>
      <c r="M60" s="106">
        <v>191</v>
      </c>
      <c r="N60" s="106"/>
      <c r="O60" s="106"/>
      <c r="P60" s="106">
        <v>9</v>
      </c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>
        <f t="shared" si="2"/>
        <v>5056</v>
      </c>
      <c r="AF60" s="33"/>
    </row>
    <row r="61" spans="1:32" ht="15.75" customHeight="1" x14ac:dyDescent="0.25">
      <c r="A61" s="110">
        <v>24</v>
      </c>
      <c r="B61" s="111" t="s">
        <v>183</v>
      </c>
      <c r="C61" s="112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>
        <v>2012</v>
      </c>
      <c r="W61" s="106"/>
      <c r="X61" s="106"/>
      <c r="Y61" s="106"/>
      <c r="Z61" s="106"/>
      <c r="AA61" s="106"/>
      <c r="AB61" s="106"/>
      <c r="AC61" s="106"/>
      <c r="AD61" s="106"/>
      <c r="AE61" s="106">
        <f t="shared" si="2"/>
        <v>2012</v>
      </c>
      <c r="AF61" s="33"/>
    </row>
    <row r="62" spans="1:32" ht="15.75" customHeight="1" x14ac:dyDescent="0.25">
      <c r="A62" s="110">
        <v>26</v>
      </c>
      <c r="B62" s="111" t="s">
        <v>184</v>
      </c>
      <c r="C62" s="112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>
        <v>309</v>
      </c>
      <c r="AC62" s="106"/>
      <c r="AD62" s="106">
        <v>370</v>
      </c>
      <c r="AE62" s="106">
        <f t="shared" si="2"/>
        <v>679</v>
      </c>
      <c r="AF62" s="33"/>
    </row>
    <row r="63" spans="1:32" ht="15.75" customHeight="1" x14ac:dyDescent="0.25">
      <c r="A63" s="110">
        <v>28</v>
      </c>
      <c r="B63" s="113" t="s">
        <v>185</v>
      </c>
      <c r="C63" s="114"/>
      <c r="D63" s="106"/>
      <c r="E63" s="106"/>
      <c r="F63" s="106"/>
      <c r="G63" s="106">
        <v>446</v>
      </c>
      <c r="H63" s="106">
        <v>369</v>
      </c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>
        <f t="shared" si="2"/>
        <v>815</v>
      </c>
      <c r="AF63" s="33"/>
    </row>
    <row r="64" spans="1:32" s="146" customFormat="1" ht="15.75" x14ac:dyDescent="0.25">
      <c r="A64" s="149" t="s">
        <v>65</v>
      </c>
      <c r="B64" s="150"/>
      <c r="C64" s="151"/>
      <c r="D64" s="60">
        <f t="shared" ref="D64:I64" si="3">SUM(D43:D63)</f>
        <v>283</v>
      </c>
      <c r="E64" s="60">
        <f t="shared" si="3"/>
        <v>1465</v>
      </c>
      <c r="F64" s="60">
        <f t="shared" si="3"/>
        <v>259</v>
      </c>
      <c r="G64" s="60">
        <f t="shared" si="3"/>
        <v>446</v>
      </c>
      <c r="H64" s="60">
        <f t="shared" si="3"/>
        <v>369</v>
      </c>
      <c r="I64" s="60">
        <f t="shared" si="3"/>
        <v>203</v>
      </c>
      <c r="J64" s="60">
        <f t="shared" ref="J64:AD64" si="4">SUM(J43:J63)</f>
        <v>144</v>
      </c>
      <c r="K64" s="60">
        <f t="shared" si="4"/>
        <v>399</v>
      </c>
      <c r="L64" s="60">
        <f t="shared" si="4"/>
        <v>4856</v>
      </c>
      <c r="M64" s="60">
        <f t="shared" si="4"/>
        <v>191</v>
      </c>
      <c r="N64" s="60">
        <f t="shared" si="4"/>
        <v>3187</v>
      </c>
      <c r="O64" s="60">
        <f t="shared" si="4"/>
        <v>992</v>
      </c>
      <c r="P64" s="60">
        <f t="shared" si="4"/>
        <v>908</v>
      </c>
      <c r="Q64" s="60">
        <f t="shared" si="4"/>
        <v>59</v>
      </c>
      <c r="R64" s="60">
        <f t="shared" si="4"/>
        <v>406</v>
      </c>
      <c r="S64" s="60">
        <f t="shared" si="4"/>
        <v>1418</v>
      </c>
      <c r="T64" s="60">
        <f t="shared" si="4"/>
        <v>10</v>
      </c>
      <c r="U64" s="60">
        <f t="shared" si="4"/>
        <v>64</v>
      </c>
      <c r="V64" s="60">
        <f t="shared" si="4"/>
        <v>2492</v>
      </c>
      <c r="W64" s="60">
        <f t="shared" si="4"/>
        <v>476</v>
      </c>
      <c r="X64" s="60">
        <f t="shared" si="4"/>
        <v>73</v>
      </c>
      <c r="Y64" s="60">
        <f t="shared" si="4"/>
        <v>344</v>
      </c>
      <c r="Z64" s="60">
        <f t="shared" si="4"/>
        <v>145</v>
      </c>
      <c r="AA64" s="60">
        <f t="shared" si="4"/>
        <v>302</v>
      </c>
      <c r="AB64" s="60">
        <f t="shared" si="4"/>
        <v>1284</v>
      </c>
      <c r="AC64" s="60">
        <f t="shared" si="4"/>
        <v>162</v>
      </c>
      <c r="AD64" s="60">
        <f t="shared" si="4"/>
        <v>370</v>
      </c>
      <c r="AE64" s="60">
        <f t="shared" si="2"/>
        <v>21307</v>
      </c>
      <c r="AF64" s="33"/>
    </row>
    <row r="65" spans="1:32" x14ac:dyDescent="0.2">
      <c r="A65" s="31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3"/>
    </row>
    <row r="66" spans="1:32" x14ac:dyDescent="0.2">
      <c r="A66" s="31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3"/>
    </row>
    <row r="67" spans="1:32" ht="36" x14ac:dyDescent="0.2">
      <c r="A67" s="31"/>
      <c r="B67" s="32"/>
      <c r="C67" s="32"/>
      <c r="D67" s="32"/>
      <c r="E67" s="32"/>
      <c r="F67" s="32"/>
      <c r="G67" s="32"/>
      <c r="H67" s="32"/>
      <c r="I67" s="32"/>
      <c r="J67" s="32"/>
      <c r="K67" s="211" t="s">
        <v>315</v>
      </c>
      <c r="L67" s="211" t="s">
        <v>312</v>
      </c>
      <c r="M67" s="211" t="s">
        <v>314</v>
      </c>
      <c r="N67" s="211" t="s">
        <v>313</v>
      </c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3"/>
    </row>
    <row r="68" spans="1:32" ht="15.75" x14ac:dyDescent="0.2">
      <c r="A68" s="31"/>
      <c r="B68" s="32"/>
      <c r="C68" s="32"/>
      <c r="D68" s="32"/>
      <c r="E68" s="32"/>
      <c r="F68" s="32"/>
      <c r="G68" s="32"/>
      <c r="H68" s="32"/>
      <c r="I68" s="32"/>
      <c r="J68" s="32"/>
      <c r="K68" s="242" t="s">
        <v>172</v>
      </c>
      <c r="L68" s="233">
        <v>94</v>
      </c>
      <c r="M68" s="233">
        <v>131</v>
      </c>
      <c r="N68" s="233">
        <f>M68-L68</f>
        <v>37</v>
      </c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3"/>
    </row>
    <row r="69" spans="1:32" ht="15.75" x14ac:dyDescent="0.2">
      <c r="A69" s="31"/>
      <c r="B69" s="32"/>
      <c r="C69" s="32"/>
      <c r="D69" s="32"/>
      <c r="E69" s="32"/>
      <c r="F69" s="32"/>
      <c r="G69" s="32"/>
      <c r="H69" s="32"/>
      <c r="I69" s="32"/>
      <c r="J69" s="32"/>
      <c r="K69" s="243" t="s">
        <v>178</v>
      </c>
      <c r="L69" s="206">
        <v>2012</v>
      </c>
      <c r="M69" s="206">
        <v>3187</v>
      </c>
      <c r="N69" s="206">
        <f t="shared" ref="N69:N88" si="5">M69-L69</f>
        <v>1175</v>
      </c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3"/>
    </row>
    <row r="70" spans="1:32" ht="15.75" x14ac:dyDescent="0.2">
      <c r="A70" s="31"/>
      <c r="B70" s="32"/>
      <c r="C70" s="32"/>
      <c r="D70" s="32"/>
      <c r="E70" s="32"/>
      <c r="F70" s="32"/>
      <c r="G70" s="32"/>
      <c r="H70" s="32"/>
      <c r="I70" s="32"/>
      <c r="J70" s="32"/>
      <c r="K70" s="243" t="s">
        <v>179</v>
      </c>
      <c r="L70" s="206">
        <v>187</v>
      </c>
      <c r="M70" s="206">
        <v>275</v>
      </c>
      <c r="N70" s="206">
        <f t="shared" si="5"/>
        <v>88</v>
      </c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3"/>
    </row>
    <row r="71" spans="1:32" ht="15.75" x14ac:dyDescent="0.2">
      <c r="A71" s="31"/>
      <c r="B71" s="32"/>
      <c r="C71" s="32"/>
      <c r="D71" s="32"/>
      <c r="E71" s="32"/>
      <c r="F71" s="32"/>
      <c r="G71" s="32"/>
      <c r="H71" s="32"/>
      <c r="I71" s="32"/>
      <c r="J71" s="32"/>
      <c r="K71" s="243" t="s">
        <v>302</v>
      </c>
      <c r="L71" s="206">
        <v>3037</v>
      </c>
      <c r="M71" s="206">
        <v>5056</v>
      </c>
      <c r="N71" s="206">
        <f t="shared" si="5"/>
        <v>2019</v>
      </c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3"/>
    </row>
    <row r="72" spans="1:32" ht="15.75" x14ac:dyDescent="0.2">
      <c r="A72" s="31"/>
      <c r="B72" s="32"/>
      <c r="C72" s="32"/>
      <c r="D72" s="32"/>
      <c r="E72" s="32"/>
      <c r="F72" s="32"/>
      <c r="G72" s="32"/>
      <c r="H72" s="32"/>
      <c r="I72" s="32"/>
      <c r="J72" s="32"/>
      <c r="K72" s="243" t="s">
        <v>176</v>
      </c>
      <c r="L72" s="206">
        <v>172</v>
      </c>
      <c r="M72" s="206">
        <v>194</v>
      </c>
      <c r="N72" s="206">
        <f t="shared" si="5"/>
        <v>22</v>
      </c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3"/>
    </row>
    <row r="73" spans="1:32" ht="15.75" x14ac:dyDescent="0.2">
      <c r="A73" s="31"/>
      <c r="B73" s="32"/>
      <c r="C73" s="32"/>
      <c r="D73" s="32"/>
      <c r="E73" s="32"/>
      <c r="F73" s="32"/>
      <c r="G73" s="32"/>
      <c r="H73" s="32"/>
      <c r="I73" s="32"/>
      <c r="J73" s="32"/>
      <c r="K73" s="243" t="s">
        <v>183</v>
      </c>
      <c r="L73" s="206">
        <v>1513</v>
      </c>
      <c r="M73" s="206">
        <v>2012</v>
      </c>
      <c r="N73" s="206">
        <f t="shared" si="5"/>
        <v>499</v>
      </c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3"/>
    </row>
    <row r="74" spans="1:32" ht="15.75" x14ac:dyDescent="0.2">
      <c r="A74" s="31"/>
      <c r="B74" s="32"/>
      <c r="C74" s="32"/>
      <c r="D74" s="32"/>
      <c r="E74" s="32"/>
      <c r="F74" s="32"/>
      <c r="G74" s="32"/>
      <c r="H74" s="32"/>
      <c r="I74" s="32"/>
      <c r="J74" s="32"/>
      <c r="K74" s="243" t="s">
        <v>180</v>
      </c>
      <c r="L74" s="206">
        <v>1021</v>
      </c>
      <c r="M74" s="206">
        <v>1797</v>
      </c>
      <c r="N74" s="206">
        <f t="shared" si="5"/>
        <v>776</v>
      </c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3"/>
    </row>
    <row r="75" spans="1:32" ht="15.75" x14ac:dyDescent="0.2">
      <c r="A75" s="31"/>
      <c r="B75" s="32"/>
      <c r="C75" s="32"/>
      <c r="D75" s="32"/>
      <c r="E75" s="32"/>
      <c r="F75" s="32"/>
      <c r="G75" s="32"/>
      <c r="H75" s="32"/>
      <c r="I75" s="32"/>
      <c r="J75" s="32"/>
      <c r="K75" s="243" t="s">
        <v>181</v>
      </c>
      <c r="L75" s="206">
        <v>116</v>
      </c>
      <c r="M75" s="206">
        <v>130</v>
      </c>
      <c r="N75" s="206">
        <f t="shared" si="5"/>
        <v>14</v>
      </c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3"/>
    </row>
    <row r="76" spans="1:32" ht="15.75" x14ac:dyDescent="0.2">
      <c r="A76" s="31"/>
      <c r="B76" s="32"/>
      <c r="C76" s="32"/>
      <c r="D76" s="32"/>
      <c r="E76" s="32"/>
      <c r="F76" s="32"/>
      <c r="G76" s="32"/>
      <c r="H76" s="32"/>
      <c r="I76" s="32"/>
      <c r="J76" s="32"/>
      <c r="K76" s="243" t="s">
        <v>170</v>
      </c>
      <c r="L76" s="206">
        <v>621</v>
      </c>
      <c r="M76" s="206">
        <v>910</v>
      </c>
      <c r="N76" s="206">
        <f t="shared" si="5"/>
        <v>289</v>
      </c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3"/>
    </row>
    <row r="77" spans="1:32" ht="15.75" x14ac:dyDescent="0.2">
      <c r="A77" s="31"/>
      <c r="B77" s="32"/>
      <c r="C77" s="32"/>
      <c r="D77" s="32"/>
      <c r="E77" s="32"/>
      <c r="F77" s="32"/>
      <c r="G77" s="32"/>
      <c r="H77" s="32"/>
      <c r="I77" s="32"/>
      <c r="J77" s="32"/>
      <c r="K77" s="243" t="s">
        <v>168</v>
      </c>
      <c r="L77" s="206">
        <v>998</v>
      </c>
      <c r="M77" s="206">
        <v>1292</v>
      </c>
      <c r="N77" s="206">
        <f t="shared" si="5"/>
        <v>294</v>
      </c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3"/>
    </row>
    <row r="78" spans="1:32" ht="15.75" x14ac:dyDescent="0.2">
      <c r="A78" s="31"/>
      <c r="B78" s="32"/>
      <c r="C78" s="32"/>
      <c r="D78" s="32"/>
      <c r="E78" s="32"/>
      <c r="F78" s="32"/>
      <c r="G78" s="32"/>
      <c r="H78" s="32"/>
      <c r="I78" s="32"/>
      <c r="J78" s="32"/>
      <c r="K78" s="243" t="s">
        <v>185</v>
      </c>
      <c r="L78" s="206">
        <v>594</v>
      </c>
      <c r="M78" s="206">
        <v>815</v>
      </c>
      <c r="N78" s="206">
        <f t="shared" si="5"/>
        <v>221</v>
      </c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3"/>
    </row>
    <row r="79" spans="1:32" ht="15.75" x14ac:dyDescent="0.2">
      <c r="A79" s="31"/>
      <c r="B79" s="32"/>
      <c r="C79" s="32"/>
      <c r="D79" s="32"/>
      <c r="E79" s="32"/>
      <c r="F79" s="32"/>
      <c r="G79" s="32"/>
      <c r="H79" s="32"/>
      <c r="I79" s="32"/>
      <c r="J79" s="32"/>
      <c r="K79" s="243" t="s">
        <v>174</v>
      </c>
      <c r="L79" s="206">
        <v>619</v>
      </c>
      <c r="M79" s="206">
        <v>956</v>
      </c>
      <c r="N79" s="206">
        <f t="shared" si="5"/>
        <v>337</v>
      </c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3"/>
    </row>
    <row r="80" spans="1:32" ht="15.75" x14ac:dyDescent="0.2">
      <c r="A80" s="31"/>
      <c r="B80" s="32"/>
      <c r="C80" s="32"/>
      <c r="D80" s="32"/>
      <c r="E80" s="32"/>
      <c r="F80" s="32"/>
      <c r="G80" s="32"/>
      <c r="H80" s="32"/>
      <c r="I80" s="32"/>
      <c r="J80" s="32"/>
      <c r="K80" s="243" t="s">
        <v>184</v>
      </c>
      <c r="L80" s="206">
        <v>420</v>
      </c>
      <c r="M80" s="206">
        <v>679</v>
      </c>
      <c r="N80" s="206">
        <f t="shared" si="5"/>
        <v>259</v>
      </c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3"/>
    </row>
    <row r="81" spans="1:32" ht="15.75" x14ac:dyDescent="0.2">
      <c r="A81" s="31"/>
      <c r="B81" s="32"/>
      <c r="C81" s="32"/>
      <c r="D81" s="32"/>
      <c r="E81" s="32"/>
      <c r="F81" s="32"/>
      <c r="G81" s="32"/>
      <c r="H81" s="32"/>
      <c r="I81" s="32"/>
      <c r="J81" s="32"/>
      <c r="K81" s="243" t="s">
        <v>175</v>
      </c>
      <c r="L81" s="206">
        <v>1523</v>
      </c>
      <c r="M81" s="206">
        <v>1748</v>
      </c>
      <c r="N81" s="206">
        <f t="shared" si="5"/>
        <v>225</v>
      </c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3"/>
    </row>
    <row r="82" spans="1:32" ht="15.75" x14ac:dyDescent="0.2">
      <c r="A82" s="31"/>
      <c r="B82" s="32"/>
      <c r="C82" s="32"/>
      <c r="D82" s="32"/>
      <c r="E82" s="32"/>
      <c r="F82" s="32"/>
      <c r="G82" s="32"/>
      <c r="H82" s="32"/>
      <c r="I82" s="32"/>
      <c r="J82" s="32"/>
      <c r="K82" s="243" t="s">
        <v>169</v>
      </c>
      <c r="L82" s="206">
        <v>370</v>
      </c>
      <c r="M82" s="206">
        <v>399</v>
      </c>
      <c r="N82" s="206">
        <f t="shared" si="5"/>
        <v>29</v>
      </c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3"/>
    </row>
    <row r="83" spans="1:32" ht="15.75" x14ac:dyDescent="0.2">
      <c r="A83" s="31"/>
      <c r="B83" s="32"/>
      <c r="C83" s="32"/>
      <c r="D83" s="32"/>
      <c r="E83" s="32"/>
      <c r="F83" s="32"/>
      <c r="G83" s="32"/>
      <c r="H83" s="32"/>
      <c r="I83" s="32"/>
      <c r="J83" s="32"/>
      <c r="K83" s="243" t="s">
        <v>171</v>
      </c>
      <c r="L83" s="206">
        <v>59</v>
      </c>
      <c r="M83" s="206">
        <v>144</v>
      </c>
      <c r="N83" s="206">
        <f t="shared" si="5"/>
        <v>85</v>
      </c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3"/>
    </row>
    <row r="84" spans="1:32" ht="15.75" x14ac:dyDescent="0.2">
      <c r="A84" s="31"/>
      <c r="B84" s="32"/>
      <c r="C84" s="32"/>
      <c r="D84" s="32"/>
      <c r="E84" s="32"/>
      <c r="F84" s="32"/>
      <c r="G84" s="32"/>
      <c r="H84" s="32"/>
      <c r="I84" s="32"/>
      <c r="J84" s="32"/>
      <c r="K84" s="243" t="s">
        <v>320</v>
      </c>
      <c r="L84" s="206">
        <v>84</v>
      </c>
      <c r="M84" s="206">
        <v>94</v>
      </c>
      <c r="N84" s="206">
        <f t="shared" si="5"/>
        <v>10</v>
      </c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3"/>
    </row>
    <row r="85" spans="1:32" ht="15.75" x14ac:dyDescent="0.2">
      <c r="A85" s="31"/>
      <c r="B85" s="32"/>
      <c r="C85" s="32"/>
      <c r="D85" s="32"/>
      <c r="E85" s="32"/>
      <c r="F85" s="32"/>
      <c r="G85" s="32"/>
      <c r="H85" s="32"/>
      <c r="I85" s="32"/>
      <c r="J85" s="32"/>
      <c r="K85" s="243" t="s">
        <v>173</v>
      </c>
      <c r="L85" s="206">
        <v>645</v>
      </c>
      <c r="M85" s="206">
        <v>958</v>
      </c>
      <c r="N85" s="206">
        <f t="shared" si="5"/>
        <v>313</v>
      </c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3"/>
    </row>
    <row r="86" spans="1:32" ht="15.75" x14ac:dyDescent="0.2">
      <c r="A86" s="31"/>
      <c r="B86" s="32"/>
      <c r="C86" s="32"/>
      <c r="D86" s="32"/>
      <c r="E86" s="32"/>
      <c r="F86" s="32"/>
      <c r="G86" s="32"/>
      <c r="H86" s="32"/>
      <c r="I86" s="32"/>
      <c r="J86" s="32"/>
      <c r="K86" s="243" t="s">
        <v>177</v>
      </c>
      <c r="L86" s="206">
        <v>160</v>
      </c>
      <c r="M86" s="206">
        <v>203</v>
      </c>
      <c r="N86" s="206">
        <f t="shared" si="5"/>
        <v>43</v>
      </c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3"/>
    </row>
    <row r="87" spans="1:32" ht="15.75" x14ac:dyDescent="0.2">
      <c r="A87" s="31"/>
      <c r="B87" s="32"/>
      <c r="C87" s="32"/>
      <c r="D87" s="32"/>
      <c r="E87" s="32"/>
      <c r="F87" s="32"/>
      <c r="G87" s="32"/>
      <c r="H87" s="32"/>
      <c r="I87" s="32"/>
      <c r="J87" s="32"/>
      <c r="K87" s="243" t="s">
        <v>167</v>
      </c>
      <c r="L87" s="206">
        <v>130</v>
      </c>
      <c r="M87" s="206">
        <v>263</v>
      </c>
      <c r="N87" s="206">
        <f t="shared" si="5"/>
        <v>133</v>
      </c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3"/>
    </row>
    <row r="88" spans="1:32" ht="15.75" x14ac:dyDescent="0.2">
      <c r="A88" s="31"/>
      <c r="B88" s="32"/>
      <c r="C88" s="32"/>
      <c r="D88" s="32"/>
      <c r="E88" s="32"/>
      <c r="F88" s="32"/>
      <c r="G88" s="32"/>
      <c r="H88" s="32"/>
      <c r="I88" s="32"/>
      <c r="J88" s="32"/>
      <c r="K88" s="244" t="s">
        <v>266</v>
      </c>
      <c r="L88" s="207"/>
      <c r="M88" s="207">
        <v>64</v>
      </c>
      <c r="N88" s="207">
        <f t="shared" si="5"/>
        <v>64</v>
      </c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3"/>
    </row>
    <row r="89" spans="1:32" x14ac:dyDescent="0.2">
      <c r="A89" s="31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184">
        <f>SUM(L68:L88)</f>
        <v>14375</v>
      </c>
      <c r="M89" s="184">
        <f>SUM(M68:M88)</f>
        <v>21307</v>
      </c>
      <c r="N89" s="184">
        <f>SUM(N68:N88)</f>
        <v>6932</v>
      </c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3"/>
    </row>
    <row r="90" spans="1:32" x14ac:dyDescent="0.2">
      <c r="A90" s="34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6"/>
    </row>
  </sheetData>
  <mergeCells count="65">
    <mergeCell ref="B22:C22"/>
    <mergeCell ref="B12:C12"/>
    <mergeCell ref="B10:C10"/>
    <mergeCell ref="S16:T17"/>
    <mergeCell ref="J16:L17"/>
    <mergeCell ref="M16:N17"/>
    <mergeCell ref="O16:P17"/>
    <mergeCell ref="Q16:R17"/>
    <mergeCell ref="B11:C11"/>
    <mergeCell ref="D15:H15"/>
    <mergeCell ref="A15:C16"/>
    <mergeCell ref="E8:AD8"/>
    <mergeCell ref="D11:D12"/>
    <mergeCell ref="Q18:R19"/>
    <mergeCell ref="Q22:R23"/>
    <mergeCell ref="Q20:R21"/>
    <mergeCell ref="O18:P19"/>
    <mergeCell ref="O20:P21"/>
    <mergeCell ref="O22:P23"/>
    <mergeCell ref="J18:L32"/>
    <mergeCell ref="M27:N32"/>
    <mergeCell ref="Q24:R26"/>
    <mergeCell ref="O24:P26"/>
    <mergeCell ref="Q31:R32"/>
    <mergeCell ref="Q27:R28"/>
    <mergeCell ref="O29:P30"/>
    <mergeCell ref="Q29:R30"/>
    <mergeCell ref="A38:C38"/>
    <mergeCell ref="A41:C42"/>
    <mergeCell ref="B32:C32"/>
    <mergeCell ref="B35:C35"/>
    <mergeCell ref="B36:C36"/>
    <mergeCell ref="B37:C37"/>
    <mergeCell ref="S29:T30"/>
    <mergeCell ref="A1:AF1"/>
    <mergeCell ref="A2:AF2"/>
    <mergeCell ref="A3:AF3"/>
    <mergeCell ref="A4:AF4"/>
    <mergeCell ref="A5:AF5"/>
    <mergeCell ref="B23:C23"/>
    <mergeCell ref="B24:C24"/>
    <mergeCell ref="B26:C26"/>
    <mergeCell ref="B27:C27"/>
    <mergeCell ref="B17:C17"/>
    <mergeCell ref="B18:C18"/>
    <mergeCell ref="B19:C19"/>
    <mergeCell ref="B20:C20"/>
    <mergeCell ref="B21:C21"/>
    <mergeCell ref="B8:D9"/>
    <mergeCell ref="J33:T35"/>
    <mergeCell ref="D41:AE41"/>
    <mergeCell ref="M18:N26"/>
    <mergeCell ref="B25:C25"/>
    <mergeCell ref="S18:T19"/>
    <mergeCell ref="S20:T21"/>
    <mergeCell ref="S22:T23"/>
    <mergeCell ref="S24:T26"/>
    <mergeCell ref="S27:T28"/>
    <mergeCell ref="B29:C29"/>
    <mergeCell ref="B30:C30"/>
    <mergeCell ref="O31:P32"/>
    <mergeCell ref="O27:P28"/>
    <mergeCell ref="B28:C28"/>
    <mergeCell ref="B31:C31"/>
    <mergeCell ref="S31:T32"/>
  </mergeCells>
  <printOptions horizontalCentered="1"/>
  <pageMargins left="0.31496062992125984" right="0.31496062992125984" top="0.74803149606299213" bottom="0.35433070866141736" header="0.31496062992125984" footer="0.31496062992125984"/>
  <pageSetup scale="36" orientation="landscape" horizontalDpi="4294967294" verticalDpi="4294967294" r:id="rId1"/>
  <ignoredErrors>
    <ignoredError sqref="A17:A24" numberStoredAsText="1"/>
    <ignoredError sqref="AC10" formula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C75"/>
  <sheetViews>
    <sheetView zoomScale="85" zoomScaleNormal="85" zoomScaleSheetLayoutView="40" workbookViewId="0">
      <selection sqref="A1:AC70"/>
    </sheetView>
  </sheetViews>
  <sheetFormatPr baseColWidth="10" defaultRowHeight="12" x14ac:dyDescent="0.2"/>
  <cols>
    <col min="1" max="1" width="6" customWidth="1"/>
    <col min="2" max="2" width="11.42578125" bestFit="1" customWidth="1"/>
    <col min="3" max="3" width="21.5703125" customWidth="1"/>
    <col min="4" max="4" width="11.85546875" customWidth="1"/>
    <col min="5" max="5" width="21.42578125" customWidth="1"/>
    <col min="6" max="18" width="9" customWidth="1"/>
    <col min="19" max="19" width="10.140625" customWidth="1"/>
    <col min="20" max="20" width="9" customWidth="1"/>
    <col min="21" max="21" width="9.5703125" customWidth="1"/>
    <col min="22" max="29" width="9" customWidth="1"/>
  </cols>
  <sheetData>
    <row r="1" spans="1:29" s="1" customFormat="1" ht="15" customHeight="1" x14ac:dyDescent="0.15">
      <c r="A1" s="619" t="s">
        <v>2</v>
      </c>
      <c r="B1" s="620"/>
      <c r="C1" s="620"/>
      <c r="D1" s="620"/>
      <c r="E1" s="620"/>
      <c r="F1" s="620"/>
      <c r="G1" s="620"/>
      <c r="H1" s="620"/>
      <c r="I1" s="620"/>
      <c r="J1" s="620"/>
      <c r="K1" s="620"/>
      <c r="L1" s="620"/>
      <c r="M1" s="620"/>
      <c r="N1" s="620"/>
      <c r="O1" s="620"/>
      <c r="P1" s="620"/>
      <c r="Q1" s="620"/>
      <c r="R1" s="620"/>
      <c r="S1" s="620"/>
      <c r="T1" s="620"/>
      <c r="U1" s="620"/>
      <c r="V1" s="620"/>
      <c r="W1" s="620"/>
      <c r="X1" s="620"/>
      <c r="Y1" s="620"/>
      <c r="Z1" s="620"/>
      <c r="AA1" s="620"/>
      <c r="AB1" s="620"/>
      <c r="AC1" s="621"/>
    </row>
    <row r="2" spans="1:29" s="1" customFormat="1" ht="15" customHeight="1" x14ac:dyDescent="0.15">
      <c r="A2" s="622" t="s">
        <v>3</v>
      </c>
      <c r="B2" s="623"/>
      <c r="C2" s="623"/>
      <c r="D2" s="623"/>
      <c r="E2" s="623"/>
      <c r="F2" s="623"/>
      <c r="G2" s="623"/>
      <c r="H2" s="623"/>
      <c r="I2" s="623"/>
      <c r="J2" s="623"/>
      <c r="K2" s="623"/>
      <c r="L2" s="623"/>
      <c r="M2" s="623"/>
      <c r="N2" s="623"/>
      <c r="O2" s="623"/>
      <c r="P2" s="623"/>
      <c r="Q2" s="623"/>
      <c r="R2" s="623"/>
      <c r="S2" s="623"/>
      <c r="T2" s="623"/>
      <c r="U2" s="623"/>
      <c r="V2" s="623"/>
      <c r="W2" s="623"/>
      <c r="X2" s="623"/>
      <c r="Y2" s="623"/>
      <c r="Z2" s="623"/>
      <c r="AA2" s="623"/>
      <c r="AB2" s="623"/>
      <c r="AC2" s="624"/>
    </row>
    <row r="3" spans="1:29" s="1" customFormat="1" ht="15" customHeight="1" x14ac:dyDescent="0.15">
      <c r="A3" s="625" t="s">
        <v>21</v>
      </c>
      <c r="B3" s="626"/>
      <c r="C3" s="626"/>
      <c r="D3" s="626"/>
      <c r="E3" s="626"/>
      <c r="F3" s="626"/>
      <c r="G3" s="626"/>
      <c r="H3" s="626"/>
      <c r="I3" s="626"/>
      <c r="J3" s="626"/>
      <c r="K3" s="626"/>
      <c r="L3" s="626"/>
      <c r="M3" s="626"/>
      <c r="N3" s="626"/>
      <c r="O3" s="626"/>
      <c r="P3" s="626"/>
      <c r="Q3" s="626"/>
      <c r="R3" s="626"/>
      <c r="S3" s="626"/>
      <c r="T3" s="626"/>
      <c r="U3" s="626"/>
      <c r="V3" s="626"/>
      <c r="W3" s="626"/>
      <c r="X3" s="626"/>
      <c r="Y3" s="626"/>
      <c r="Z3" s="626"/>
      <c r="AA3" s="626"/>
      <c r="AB3" s="626"/>
      <c r="AC3" s="627"/>
    </row>
    <row r="4" spans="1:29" s="1" customFormat="1" ht="15" customHeight="1" x14ac:dyDescent="0.15">
      <c r="A4" s="289" t="s">
        <v>303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290"/>
      <c r="X4" s="290"/>
      <c r="Y4" s="290"/>
      <c r="Z4" s="290"/>
      <c r="AA4" s="290"/>
      <c r="AB4" s="290"/>
      <c r="AC4" s="291"/>
    </row>
    <row r="5" spans="1:29" s="1" customFormat="1" ht="15" customHeight="1" x14ac:dyDescent="0.15">
      <c r="A5" s="392" t="s">
        <v>188</v>
      </c>
      <c r="B5" s="393"/>
      <c r="C5" s="393"/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3"/>
      <c r="P5" s="393"/>
      <c r="Q5" s="393"/>
      <c r="R5" s="393"/>
      <c r="S5" s="393"/>
      <c r="T5" s="393"/>
      <c r="U5" s="393"/>
      <c r="V5" s="393"/>
      <c r="W5" s="393"/>
      <c r="X5" s="393"/>
      <c r="Y5" s="393"/>
      <c r="Z5" s="393"/>
      <c r="AA5" s="393"/>
      <c r="AB5" s="393"/>
      <c r="AC5" s="394"/>
    </row>
    <row r="6" spans="1:29" ht="3" customHeight="1" x14ac:dyDescent="0.2">
      <c r="A6" s="365"/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366"/>
      <c r="M6" s="366"/>
      <c r="N6" s="366"/>
      <c r="O6" s="366"/>
      <c r="P6" s="366"/>
      <c r="Q6" s="366"/>
      <c r="R6" s="366"/>
      <c r="S6" s="366"/>
      <c r="T6" s="366"/>
      <c r="U6" s="366"/>
      <c r="V6" s="366"/>
      <c r="W6" s="366"/>
      <c r="X6" s="366"/>
      <c r="Y6" s="366"/>
      <c r="Z6" s="366"/>
      <c r="AA6" s="366"/>
      <c r="AB6" s="366"/>
      <c r="AC6" s="367"/>
    </row>
    <row r="7" spans="1:29" ht="18.75" customHeight="1" x14ac:dyDescent="0.2">
      <c r="A7" s="31"/>
      <c r="B7" s="32"/>
      <c r="C7" s="40"/>
      <c r="D7" s="40"/>
      <c r="E7" s="40"/>
      <c r="F7" s="40"/>
      <c r="G7" s="258"/>
      <c r="H7" s="258"/>
      <c r="I7" s="258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3"/>
    </row>
    <row r="8" spans="1:29" ht="18.75" customHeight="1" x14ac:dyDescent="0.2">
      <c r="A8" s="31"/>
      <c r="B8" s="32"/>
      <c r="C8" s="40"/>
      <c r="D8" s="40"/>
      <c r="E8" s="40"/>
      <c r="F8" s="40"/>
      <c r="G8" s="156"/>
      <c r="H8" s="156"/>
      <c r="I8" s="156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3"/>
    </row>
    <row r="9" spans="1:29" ht="12.75" customHeight="1" x14ac:dyDescent="0.2">
      <c r="A9" s="628" t="s">
        <v>123</v>
      </c>
      <c r="B9" s="628"/>
      <c r="C9" s="628"/>
      <c r="D9" s="597" t="s">
        <v>7</v>
      </c>
      <c r="E9" s="597"/>
      <c r="F9" s="597"/>
      <c r="G9" s="597"/>
      <c r="H9" s="597"/>
      <c r="I9" s="597"/>
      <c r="J9" s="597"/>
      <c r="K9" s="597"/>
      <c r="L9" s="597"/>
      <c r="M9" s="597"/>
      <c r="N9" s="597"/>
      <c r="O9" s="597"/>
      <c r="P9" s="597"/>
      <c r="Q9" s="597"/>
      <c r="R9" s="597"/>
      <c r="S9" s="597"/>
      <c r="T9" s="597"/>
      <c r="U9" s="597"/>
      <c r="V9" s="597"/>
      <c r="W9" s="597"/>
      <c r="X9" s="597"/>
      <c r="Y9" s="597"/>
      <c r="Z9" s="597"/>
      <c r="AA9" s="597"/>
      <c r="AB9" s="597"/>
      <c r="AC9" s="597"/>
    </row>
    <row r="10" spans="1:29" ht="23.25" customHeight="1" x14ac:dyDescent="0.2">
      <c r="A10" s="628"/>
      <c r="B10" s="628"/>
      <c r="C10" s="628"/>
      <c r="D10" s="159" t="s">
        <v>8</v>
      </c>
      <c r="E10" s="159" t="s">
        <v>6</v>
      </c>
      <c r="F10" s="159" t="s">
        <v>9</v>
      </c>
      <c r="G10" s="159" t="s">
        <v>6</v>
      </c>
      <c r="H10" s="159" t="s">
        <v>10</v>
      </c>
      <c r="I10" s="159" t="s">
        <v>6</v>
      </c>
      <c r="J10" s="159" t="s">
        <v>11</v>
      </c>
      <c r="K10" s="159" t="s">
        <v>6</v>
      </c>
      <c r="L10" s="159" t="s">
        <v>12</v>
      </c>
      <c r="M10" s="159" t="s">
        <v>6</v>
      </c>
      <c r="N10" s="159" t="s">
        <v>13</v>
      </c>
      <c r="O10" s="159" t="s">
        <v>6</v>
      </c>
      <c r="P10" s="159" t="s">
        <v>14</v>
      </c>
      <c r="Q10" s="159" t="s">
        <v>6</v>
      </c>
      <c r="R10" s="159" t="s">
        <v>15</v>
      </c>
      <c r="S10" s="159" t="s">
        <v>6</v>
      </c>
      <c r="T10" s="159" t="s">
        <v>16</v>
      </c>
      <c r="U10" s="159" t="s">
        <v>6</v>
      </c>
      <c r="V10" s="159" t="s">
        <v>17</v>
      </c>
      <c r="W10" s="159" t="s">
        <v>6</v>
      </c>
      <c r="X10" s="159" t="s">
        <v>18</v>
      </c>
      <c r="Y10" s="159" t="s">
        <v>6</v>
      </c>
      <c r="Z10" s="159" t="s">
        <v>19</v>
      </c>
      <c r="AA10" s="159" t="s">
        <v>6</v>
      </c>
      <c r="AB10" s="159" t="s">
        <v>20</v>
      </c>
      <c r="AC10" s="159" t="s">
        <v>6</v>
      </c>
    </row>
    <row r="11" spans="1:29" ht="28.5" customHeight="1" x14ac:dyDescent="0.2">
      <c r="A11" s="630" t="s">
        <v>0</v>
      </c>
      <c r="B11" s="630"/>
      <c r="C11" s="189">
        <v>2251</v>
      </c>
      <c r="D11" s="162">
        <v>16</v>
      </c>
      <c r="E11" s="24">
        <f>D11/$C$11</f>
        <v>7.1079520213238557E-3</v>
      </c>
      <c r="F11" s="162">
        <v>40</v>
      </c>
      <c r="G11" s="24">
        <f>F11/$C$11</f>
        <v>1.776988005330964E-2</v>
      </c>
      <c r="H11" s="162">
        <v>80</v>
      </c>
      <c r="I11" s="24">
        <f>H11/$C$11</f>
        <v>3.5539760106619279E-2</v>
      </c>
      <c r="J11" s="162">
        <v>335</v>
      </c>
      <c r="K11" s="24">
        <f>J11/$C$11</f>
        <v>0.14882274544646823</v>
      </c>
      <c r="L11" s="162">
        <v>28</v>
      </c>
      <c r="M11" s="24">
        <f>L11/$C$11</f>
        <v>1.2438916037316748E-2</v>
      </c>
      <c r="N11" s="162">
        <v>26</v>
      </c>
      <c r="O11" s="24">
        <f>N11/$C$11</f>
        <v>1.1550422034651266E-2</v>
      </c>
      <c r="P11" s="162">
        <v>138</v>
      </c>
      <c r="Q11" s="24">
        <f>P11/$C$11</f>
        <v>6.1306086183918258E-2</v>
      </c>
      <c r="R11" s="162">
        <v>92</v>
      </c>
      <c r="S11" s="24">
        <f>R11/$C$11</f>
        <v>4.0870724122612175E-2</v>
      </c>
      <c r="T11" s="162"/>
      <c r="U11" s="24">
        <f>T11/$C$11</f>
        <v>0</v>
      </c>
      <c r="V11" s="162"/>
      <c r="W11" s="24">
        <f>V11/$C$11</f>
        <v>0</v>
      </c>
      <c r="X11" s="162"/>
      <c r="Y11" s="24">
        <f>X11/$C$11</f>
        <v>0</v>
      </c>
      <c r="Z11" s="162"/>
      <c r="AA11" s="24">
        <f>Z11/$C$11</f>
        <v>0</v>
      </c>
      <c r="AB11" s="45">
        <f>D11+F11+H11+J11+L11+N11+P11+R11+T11+V11+X11+Z11</f>
        <v>755</v>
      </c>
      <c r="AC11" s="44">
        <f>AB11/C11</f>
        <v>0.33540648600621947</v>
      </c>
    </row>
    <row r="12" spans="1:29" ht="34.5" customHeight="1" x14ac:dyDescent="0.2">
      <c r="A12" s="630" t="s">
        <v>1</v>
      </c>
      <c r="B12" s="630"/>
      <c r="C12" s="631">
        <v>16121</v>
      </c>
      <c r="D12" s="162">
        <v>145</v>
      </c>
      <c r="E12" s="24">
        <f>D12/$C$12</f>
        <v>8.9944792506668324E-3</v>
      </c>
      <c r="F12" s="162">
        <v>261</v>
      </c>
      <c r="G12" s="24">
        <f>F12/$C$12</f>
        <v>1.6190062651200297E-2</v>
      </c>
      <c r="H12" s="162">
        <v>286</v>
      </c>
      <c r="I12" s="24">
        <f>H12/$C$12</f>
        <v>1.7740834935798026E-2</v>
      </c>
      <c r="J12" s="162">
        <v>266</v>
      </c>
      <c r="K12" s="24">
        <f>J12/$C$12</f>
        <v>1.6500217108119844E-2</v>
      </c>
      <c r="L12" s="162">
        <v>147</v>
      </c>
      <c r="M12" s="24">
        <f>L12/$C$12</f>
        <v>9.11854103343465E-3</v>
      </c>
      <c r="N12" s="162">
        <v>150</v>
      </c>
      <c r="O12" s="24">
        <f>N12/$C$12</f>
        <v>9.304633707586378E-3</v>
      </c>
      <c r="P12" s="162">
        <v>341</v>
      </c>
      <c r="Q12" s="24">
        <f>P12/$C$12</f>
        <v>2.1152533961913033E-2</v>
      </c>
      <c r="R12" s="162">
        <v>183</v>
      </c>
      <c r="S12" s="24">
        <f>R12/$C$12</f>
        <v>1.1351653123255381E-2</v>
      </c>
      <c r="T12" s="162"/>
      <c r="U12" s="24">
        <f>T12/$C$12</f>
        <v>0</v>
      </c>
      <c r="V12" s="162"/>
      <c r="W12" s="24">
        <f>V12/$C$12</f>
        <v>0</v>
      </c>
      <c r="X12" s="162"/>
      <c r="Y12" s="24">
        <f>X12/$C$12</f>
        <v>0</v>
      </c>
      <c r="Z12" s="162"/>
      <c r="AA12" s="24">
        <f>Z12/$C$12</f>
        <v>0</v>
      </c>
      <c r="AB12" s="45">
        <f>D12+F12+H12+J12+L12+N12+P12+R12+T12+V12+X12+Z12</f>
        <v>1779</v>
      </c>
      <c r="AC12" s="44">
        <f>AB12/C12</f>
        <v>0.11035295577197445</v>
      </c>
    </row>
    <row r="13" spans="1:29" ht="34.5" customHeight="1" x14ac:dyDescent="0.2">
      <c r="A13" s="630" t="s">
        <v>253</v>
      </c>
      <c r="B13" s="630"/>
      <c r="C13" s="631"/>
      <c r="D13" s="162">
        <v>5941</v>
      </c>
      <c r="E13" s="24">
        <f>D13/$C$12</f>
        <v>0.36852552571180447</v>
      </c>
      <c r="F13" s="162">
        <v>5814</v>
      </c>
      <c r="G13" s="24">
        <f>F13/$C$12</f>
        <v>0.36064760250604799</v>
      </c>
      <c r="H13" s="162">
        <v>5573</v>
      </c>
      <c r="I13" s="24">
        <f>H13/$C$12</f>
        <v>0.34569815768252588</v>
      </c>
      <c r="J13" s="162">
        <v>5947</v>
      </c>
      <c r="K13" s="24">
        <f>J13/$C$12</f>
        <v>0.36889771106010794</v>
      </c>
      <c r="L13" s="162">
        <v>5934</v>
      </c>
      <c r="M13" s="24">
        <f>L13/$C$12</f>
        <v>0.3680913094721171</v>
      </c>
      <c r="N13" s="162">
        <v>6096</v>
      </c>
      <c r="O13" s="24">
        <f>N13/$C$12</f>
        <v>0.37814031387631042</v>
      </c>
      <c r="P13" s="162">
        <v>6500</v>
      </c>
      <c r="Q13" s="24">
        <f>P13/$C$12</f>
        <v>0.4032007939954097</v>
      </c>
      <c r="R13" s="162">
        <v>6639</v>
      </c>
      <c r="S13" s="24">
        <f>R13/$C$12</f>
        <v>0.41182308789777311</v>
      </c>
      <c r="T13" s="162"/>
      <c r="U13" s="24">
        <f>T13/$C$12</f>
        <v>0</v>
      </c>
      <c r="V13" s="162"/>
      <c r="W13" s="24">
        <f>V13/$C$12</f>
        <v>0</v>
      </c>
      <c r="X13" s="162"/>
      <c r="Y13" s="24">
        <f>X13/$C$12</f>
        <v>0</v>
      </c>
      <c r="Z13" s="162"/>
      <c r="AA13" s="24">
        <f>Z13/$C$12</f>
        <v>0</v>
      </c>
      <c r="AB13" s="45">
        <f>+R13</f>
        <v>6639</v>
      </c>
      <c r="AC13" s="44">
        <f>AB13/C12</f>
        <v>0.41182308789777311</v>
      </c>
    </row>
    <row r="14" spans="1:29" x14ac:dyDescent="0.2">
      <c r="A14" s="31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3"/>
    </row>
    <row r="15" spans="1:29" x14ac:dyDescent="0.2">
      <c r="A15" s="31"/>
      <c r="B15" s="32"/>
      <c r="C15" s="32"/>
      <c r="D15" s="32"/>
      <c r="E15" s="32"/>
      <c r="F15" s="32"/>
      <c r="G15" s="32"/>
      <c r="H15" s="83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3"/>
    </row>
    <row r="16" spans="1:29" x14ac:dyDescent="0.2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3"/>
    </row>
    <row r="17" spans="1:29" x14ac:dyDescent="0.2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9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3"/>
    </row>
    <row r="18" spans="1:29" ht="18.75" customHeight="1" x14ac:dyDescent="0.2">
      <c r="A18" s="395" t="s">
        <v>150</v>
      </c>
      <c r="B18" s="396"/>
      <c r="C18" s="397"/>
      <c r="D18" s="611" t="s">
        <v>79</v>
      </c>
      <c r="E18" s="629"/>
      <c r="F18" s="629"/>
      <c r="G18" s="629"/>
      <c r="H18" s="629"/>
      <c r="I18" s="629"/>
      <c r="J18" s="629"/>
      <c r="K18" s="629"/>
      <c r="L18" s="629"/>
      <c r="M18" s="612"/>
      <c r="N18" s="32"/>
      <c r="O18" s="328" t="s">
        <v>80</v>
      </c>
      <c r="P18" s="329"/>
      <c r="Q18" s="329"/>
      <c r="R18" s="329"/>
      <c r="S18" s="329"/>
      <c r="T18" s="329"/>
      <c r="U18" s="329"/>
      <c r="V18" s="329"/>
      <c r="W18" s="329"/>
      <c r="X18" s="329"/>
      <c r="Y18" s="329"/>
      <c r="Z18" s="330"/>
      <c r="AA18" s="32"/>
      <c r="AB18" s="32"/>
      <c r="AC18" s="33"/>
    </row>
    <row r="19" spans="1:29" ht="46.5" customHeight="1" x14ac:dyDescent="0.2">
      <c r="A19" s="398"/>
      <c r="B19" s="399"/>
      <c r="C19" s="400"/>
      <c r="D19" s="611" t="s">
        <v>67</v>
      </c>
      <c r="E19" s="612"/>
      <c r="F19" s="611" t="s">
        <v>68</v>
      </c>
      <c r="G19" s="612"/>
      <c r="H19" s="611" t="s">
        <v>238</v>
      </c>
      <c r="I19" s="612"/>
      <c r="J19" s="611" t="s">
        <v>70</v>
      </c>
      <c r="K19" s="612"/>
      <c r="L19" s="611" t="s">
        <v>71</v>
      </c>
      <c r="M19" s="612"/>
      <c r="N19" s="32"/>
      <c r="O19" s="279" t="s">
        <v>239</v>
      </c>
      <c r="P19" s="632"/>
      <c r="Q19" s="416" t="s">
        <v>240</v>
      </c>
      <c r="R19" s="417"/>
      <c r="S19" s="279" t="s">
        <v>241</v>
      </c>
      <c r="T19" s="280"/>
      <c r="U19" s="279" t="s">
        <v>242</v>
      </c>
      <c r="V19" s="280"/>
      <c r="W19" s="279" t="s">
        <v>243</v>
      </c>
      <c r="X19" s="280"/>
      <c r="Y19" s="398" t="s">
        <v>71</v>
      </c>
      <c r="Z19" s="400"/>
      <c r="AA19" s="32"/>
      <c r="AB19" s="32"/>
      <c r="AC19" s="33"/>
    </row>
    <row r="20" spans="1:29" ht="15" customHeight="1" x14ac:dyDescent="0.2">
      <c r="A20" s="96" t="s">
        <v>30</v>
      </c>
      <c r="B20" s="432" t="s">
        <v>189</v>
      </c>
      <c r="C20" s="433"/>
      <c r="D20" s="607">
        <v>216</v>
      </c>
      <c r="E20" s="608"/>
      <c r="F20" s="607"/>
      <c r="G20" s="608"/>
      <c r="H20" s="607"/>
      <c r="I20" s="608"/>
      <c r="J20" s="607"/>
      <c r="K20" s="608"/>
      <c r="L20" s="609">
        <f>SUM(D20:J20)</f>
        <v>216</v>
      </c>
      <c r="M20" s="610"/>
      <c r="N20" s="32"/>
      <c r="O20" s="418"/>
      <c r="P20" s="419"/>
      <c r="Q20" s="418">
        <v>206</v>
      </c>
      <c r="R20" s="419"/>
      <c r="S20" s="418"/>
      <c r="T20" s="419"/>
      <c r="U20" s="418"/>
      <c r="V20" s="419"/>
      <c r="W20" s="418">
        <v>10</v>
      </c>
      <c r="X20" s="419"/>
      <c r="Y20" s="471">
        <f>SUM(O20:X20)</f>
        <v>216</v>
      </c>
      <c r="Z20" s="472"/>
      <c r="AA20" s="32"/>
      <c r="AB20" s="32"/>
      <c r="AC20" s="33"/>
    </row>
    <row r="21" spans="1:29" ht="15" customHeight="1" x14ac:dyDescent="0.2">
      <c r="A21" s="76" t="s">
        <v>31</v>
      </c>
      <c r="B21" s="368" t="s">
        <v>190</v>
      </c>
      <c r="C21" s="369"/>
      <c r="D21" s="607">
        <v>1887</v>
      </c>
      <c r="E21" s="608"/>
      <c r="F21" s="607">
        <v>198</v>
      </c>
      <c r="G21" s="608"/>
      <c r="H21" s="607">
        <v>183</v>
      </c>
      <c r="I21" s="608"/>
      <c r="J21" s="607">
        <v>6</v>
      </c>
      <c r="K21" s="608"/>
      <c r="L21" s="609">
        <f>SUM(D21:J21)</f>
        <v>2274</v>
      </c>
      <c r="M21" s="610"/>
      <c r="N21" s="32"/>
      <c r="O21" s="408"/>
      <c r="P21" s="409"/>
      <c r="Q21" s="408">
        <v>767</v>
      </c>
      <c r="R21" s="409"/>
      <c r="S21" s="408">
        <v>193</v>
      </c>
      <c r="T21" s="409"/>
      <c r="U21" s="408">
        <v>1314</v>
      </c>
      <c r="V21" s="409"/>
      <c r="W21" s="408"/>
      <c r="X21" s="409"/>
      <c r="Y21" s="469">
        <f>SUM(O21:X21)</f>
        <v>2274</v>
      </c>
      <c r="Z21" s="470"/>
      <c r="AA21" s="32"/>
      <c r="AB21" s="32"/>
      <c r="AC21" s="33"/>
    </row>
    <row r="22" spans="1:29" ht="15" customHeight="1" x14ac:dyDescent="0.2">
      <c r="A22" s="76">
        <v>10</v>
      </c>
      <c r="B22" s="368" t="s">
        <v>191</v>
      </c>
      <c r="C22" s="369"/>
      <c r="D22" s="607">
        <v>812</v>
      </c>
      <c r="E22" s="608"/>
      <c r="F22" s="607">
        <v>97</v>
      </c>
      <c r="G22" s="608"/>
      <c r="H22" s="607">
        <v>82</v>
      </c>
      <c r="I22" s="608"/>
      <c r="J22" s="607">
        <v>6</v>
      </c>
      <c r="K22" s="608"/>
      <c r="L22" s="609">
        <f>SUM(D22:J22)</f>
        <v>997</v>
      </c>
      <c r="M22" s="610"/>
      <c r="N22" s="32"/>
      <c r="O22" s="408">
        <v>54</v>
      </c>
      <c r="P22" s="409"/>
      <c r="Q22" s="408">
        <v>49</v>
      </c>
      <c r="R22" s="409"/>
      <c r="S22" s="408">
        <v>731</v>
      </c>
      <c r="T22" s="409"/>
      <c r="U22" s="408">
        <v>163</v>
      </c>
      <c r="V22" s="409"/>
      <c r="W22" s="408"/>
      <c r="X22" s="409"/>
      <c r="Y22" s="469">
        <f t="shared" ref="Y22:Y24" si="0">SUM(O22:X22)</f>
        <v>997</v>
      </c>
      <c r="Z22" s="470"/>
      <c r="AA22" s="32"/>
      <c r="AB22" s="32"/>
      <c r="AC22" s="33"/>
    </row>
    <row r="23" spans="1:29" ht="15" customHeight="1" x14ac:dyDescent="0.2">
      <c r="A23" s="76">
        <v>12</v>
      </c>
      <c r="B23" s="368" t="s">
        <v>192</v>
      </c>
      <c r="C23" s="369"/>
      <c r="D23" s="607">
        <v>659</v>
      </c>
      <c r="E23" s="608"/>
      <c r="F23" s="607">
        <v>121</v>
      </c>
      <c r="G23" s="608"/>
      <c r="H23" s="607">
        <v>212</v>
      </c>
      <c r="I23" s="608"/>
      <c r="J23" s="607">
        <v>21</v>
      </c>
      <c r="K23" s="608"/>
      <c r="L23" s="609">
        <f>SUM(D23:J23)</f>
        <v>1013</v>
      </c>
      <c r="M23" s="610"/>
      <c r="N23" s="32"/>
      <c r="O23" s="408"/>
      <c r="P23" s="409"/>
      <c r="Q23" s="408">
        <v>171</v>
      </c>
      <c r="R23" s="409"/>
      <c r="S23" s="408">
        <v>346</v>
      </c>
      <c r="T23" s="409"/>
      <c r="U23" s="408">
        <v>496</v>
      </c>
      <c r="V23" s="409"/>
      <c r="W23" s="408"/>
      <c r="X23" s="409"/>
      <c r="Y23" s="469">
        <f t="shared" si="0"/>
        <v>1013</v>
      </c>
      <c r="Z23" s="470"/>
      <c r="AA23" s="32"/>
      <c r="AB23" s="32"/>
      <c r="AC23" s="33"/>
    </row>
    <row r="24" spans="1:29" ht="15" customHeight="1" x14ac:dyDescent="0.2">
      <c r="A24" s="76">
        <v>16</v>
      </c>
      <c r="B24" s="613" t="s">
        <v>244</v>
      </c>
      <c r="C24" s="614"/>
      <c r="D24" s="607">
        <v>1803</v>
      </c>
      <c r="E24" s="608"/>
      <c r="F24" s="607">
        <v>299</v>
      </c>
      <c r="G24" s="608"/>
      <c r="H24" s="607">
        <v>208</v>
      </c>
      <c r="I24" s="608"/>
      <c r="J24" s="607"/>
      <c r="K24" s="608"/>
      <c r="L24" s="609">
        <f>SUM(D24:J24)</f>
        <v>2310</v>
      </c>
      <c r="M24" s="610"/>
      <c r="N24" s="32"/>
      <c r="O24" s="410">
        <v>2295</v>
      </c>
      <c r="P24" s="411"/>
      <c r="Q24" s="410">
        <v>15</v>
      </c>
      <c r="R24" s="411"/>
      <c r="S24" s="410"/>
      <c r="T24" s="411"/>
      <c r="U24" s="410"/>
      <c r="V24" s="411"/>
      <c r="W24" s="410"/>
      <c r="X24" s="411"/>
      <c r="Y24" s="617">
        <f t="shared" si="0"/>
        <v>2310</v>
      </c>
      <c r="Z24" s="618"/>
      <c r="AA24" s="32"/>
      <c r="AB24" s="32"/>
      <c r="AC24" s="33"/>
    </row>
    <row r="25" spans="1:29" ht="14.25" x14ac:dyDescent="0.2">
      <c r="A25" s="462" t="s">
        <v>65</v>
      </c>
      <c r="B25" s="463"/>
      <c r="C25" s="464"/>
      <c r="D25" s="414">
        <f>SUM(D20:D24)</f>
        <v>5377</v>
      </c>
      <c r="E25" s="415"/>
      <c r="F25" s="414">
        <f>SUM(F20:F24)</f>
        <v>715</v>
      </c>
      <c r="G25" s="415"/>
      <c r="H25" s="414">
        <f>SUM(H20:H24)</f>
        <v>685</v>
      </c>
      <c r="I25" s="415"/>
      <c r="J25" s="414">
        <f>SUM(J20:J24)</f>
        <v>33</v>
      </c>
      <c r="K25" s="415"/>
      <c r="L25" s="414">
        <f>SUM(L20:L24)</f>
        <v>6810</v>
      </c>
      <c r="M25" s="415"/>
      <c r="N25" s="32"/>
      <c r="O25" s="615">
        <f t="shared" ref="O25" si="1">SUM(O20:P24)</f>
        <v>2349</v>
      </c>
      <c r="P25" s="616">
        <f>SUM(P20:P24)</f>
        <v>0</v>
      </c>
      <c r="Q25" s="615">
        <f t="shared" ref="Q25" si="2">SUM(Q20:R24)</f>
        <v>1208</v>
      </c>
      <c r="R25" s="616">
        <f>SUM(R20:R24)</f>
        <v>0</v>
      </c>
      <c r="S25" s="615">
        <f t="shared" ref="S25" si="3">SUM(S20:T24)</f>
        <v>1270</v>
      </c>
      <c r="T25" s="616">
        <f>SUM(T20:T24)</f>
        <v>0</v>
      </c>
      <c r="U25" s="615">
        <f t="shared" ref="U25" si="4">SUM(U20:V24)</f>
        <v>1973</v>
      </c>
      <c r="V25" s="616">
        <f>SUM(V20:V24)</f>
        <v>0</v>
      </c>
      <c r="W25" s="615">
        <f>SUM(W20:X24)</f>
        <v>10</v>
      </c>
      <c r="X25" s="616">
        <f>SUM(X20:X24)</f>
        <v>0</v>
      </c>
      <c r="Y25" s="615">
        <f>SUM(Y20:Y24)</f>
        <v>6810</v>
      </c>
      <c r="Z25" s="616"/>
      <c r="AA25" s="32"/>
      <c r="AB25" s="32"/>
      <c r="AC25" s="33"/>
    </row>
    <row r="26" spans="1:29" x14ac:dyDescent="0.2">
      <c r="A26" s="31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3"/>
    </row>
    <row r="27" spans="1:29" x14ac:dyDescent="0.2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3"/>
    </row>
    <row r="28" spans="1:29" x14ac:dyDescent="0.2">
      <c r="A28" s="31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3"/>
    </row>
    <row r="29" spans="1:29" x14ac:dyDescent="0.2">
      <c r="A29" s="31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3"/>
    </row>
    <row r="30" spans="1:29" x14ac:dyDescent="0.2">
      <c r="A30" s="31"/>
      <c r="B30" s="32"/>
      <c r="C30" s="32"/>
      <c r="D30" s="32"/>
      <c r="E30" s="32"/>
      <c r="F30" s="32"/>
      <c r="G30" s="32"/>
      <c r="H30" s="32"/>
      <c r="I30" s="32"/>
      <c r="J30" s="606" t="s">
        <v>117</v>
      </c>
      <c r="K30" s="606"/>
      <c r="L30" s="606"/>
      <c r="M30" s="597" t="s">
        <v>73</v>
      </c>
      <c r="N30" s="597"/>
      <c r="O30" s="597" t="s">
        <v>74</v>
      </c>
      <c r="P30" s="597"/>
      <c r="Q30" s="597" t="s">
        <v>75</v>
      </c>
      <c r="R30" s="597"/>
      <c r="S30" s="597" t="s">
        <v>76</v>
      </c>
      <c r="T30" s="597"/>
      <c r="U30" s="32"/>
      <c r="V30" s="32"/>
      <c r="W30" s="32"/>
      <c r="X30" s="32"/>
      <c r="Y30" s="32"/>
      <c r="Z30" s="32"/>
      <c r="AA30" s="32"/>
      <c r="AB30" s="32"/>
      <c r="AC30" s="33"/>
    </row>
    <row r="31" spans="1:29" ht="38.25" customHeight="1" x14ac:dyDescent="0.2">
      <c r="A31" s="31"/>
      <c r="B31" s="157" t="s">
        <v>315</v>
      </c>
      <c r="C31" s="157" t="s">
        <v>312</v>
      </c>
      <c r="D31" s="157" t="s">
        <v>314</v>
      </c>
      <c r="E31" s="157" t="s">
        <v>313</v>
      </c>
      <c r="F31" s="32"/>
      <c r="G31" s="32"/>
      <c r="H31" s="32"/>
      <c r="I31" s="32"/>
      <c r="J31" s="606"/>
      <c r="K31" s="606"/>
      <c r="L31" s="606"/>
      <c r="M31" s="597"/>
      <c r="N31" s="597"/>
      <c r="O31" s="597"/>
      <c r="P31" s="597"/>
      <c r="Q31" s="597"/>
      <c r="R31" s="597"/>
      <c r="S31" s="597"/>
      <c r="T31" s="597"/>
      <c r="U31" s="32"/>
      <c r="V31" s="32"/>
      <c r="W31" s="32"/>
      <c r="X31" s="32"/>
      <c r="Y31" s="32"/>
      <c r="Z31" s="32"/>
      <c r="AA31" s="32"/>
      <c r="AB31" s="32"/>
      <c r="AC31" s="33"/>
    </row>
    <row r="32" spans="1:29" s="8" customFormat="1" ht="12" customHeight="1" x14ac:dyDescent="0.2">
      <c r="A32" s="77"/>
      <c r="B32" s="191" t="s">
        <v>190</v>
      </c>
      <c r="C32" s="197">
        <v>1372</v>
      </c>
      <c r="D32" s="197">
        <v>2274</v>
      </c>
      <c r="E32" s="197">
        <f>D32-C32</f>
        <v>902</v>
      </c>
      <c r="F32" s="66"/>
      <c r="G32" s="66"/>
      <c r="H32" s="66"/>
      <c r="I32" s="66"/>
      <c r="J32" s="490" t="s">
        <v>72</v>
      </c>
      <c r="K32" s="490"/>
      <c r="L32" s="490"/>
      <c r="M32" s="491" t="s">
        <v>87</v>
      </c>
      <c r="N32" s="491"/>
      <c r="O32" s="492" t="s">
        <v>87</v>
      </c>
      <c r="P32" s="492"/>
      <c r="Q32" s="492" t="s">
        <v>87</v>
      </c>
      <c r="R32" s="492"/>
      <c r="S32" s="430">
        <v>2834</v>
      </c>
      <c r="T32" s="430"/>
      <c r="U32" s="94"/>
      <c r="V32" s="32"/>
      <c r="W32" s="32"/>
      <c r="X32" s="32"/>
      <c r="Y32" s="32"/>
      <c r="Z32" s="32"/>
      <c r="AA32" s="32"/>
      <c r="AB32" s="32"/>
      <c r="AC32" s="33"/>
    </row>
    <row r="33" spans="1:29" ht="14.25" customHeight="1" x14ac:dyDescent="0.2">
      <c r="A33" s="31"/>
      <c r="B33" s="192" t="s">
        <v>191</v>
      </c>
      <c r="C33" s="198">
        <v>667</v>
      </c>
      <c r="D33" s="198">
        <v>997</v>
      </c>
      <c r="E33" s="198">
        <f t="shared" ref="E33:E37" si="5">D33-C33</f>
        <v>330</v>
      </c>
      <c r="F33" s="32"/>
      <c r="G33" s="32"/>
      <c r="H33" s="32"/>
      <c r="I33" s="32"/>
      <c r="J33" s="490"/>
      <c r="K33" s="490"/>
      <c r="L33" s="490"/>
      <c r="M33" s="491"/>
      <c r="N33" s="491"/>
      <c r="O33" s="423" t="s">
        <v>77</v>
      </c>
      <c r="P33" s="423"/>
      <c r="Q33" s="306" t="s">
        <v>88</v>
      </c>
      <c r="R33" s="306"/>
      <c r="S33" s="527">
        <v>46</v>
      </c>
      <c r="T33" s="528"/>
      <c r="U33" s="94"/>
      <c r="V33" s="32"/>
      <c r="W33" s="32"/>
      <c r="X33" s="32"/>
      <c r="Y33" s="32"/>
      <c r="Z33" s="32"/>
      <c r="AA33" s="32"/>
      <c r="AB33" s="32"/>
      <c r="AC33" s="33"/>
    </row>
    <row r="34" spans="1:29" ht="13.5" customHeight="1" x14ac:dyDescent="0.2">
      <c r="A34" s="31"/>
      <c r="B34" s="192" t="s">
        <v>317</v>
      </c>
      <c r="C34" s="198">
        <v>1</v>
      </c>
      <c r="D34" s="198"/>
      <c r="E34" s="198">
        <f t="shared" si="5"/>
        <v>-1</v>
      </c>
      <c r="F34" s="32"/>
      <c r="G34" s="32"/>
      <c r="H34" s="32"/>
      <c r="I34" s="32"/>
      <c r="J34" s="490"/>
      <c r="K34" s="490"/>
      <c r="L34" s="490"/>
      <c r="M34" s="491"/>
      <c r="N34" s="491"/>
      <c r="O34" s="306" t="s">
        <v>88</v>
      </c>
      <c r="P34" s="306"/>
      <c r="Q34" s="423" t="s">
        <v>77</v>
      </c>
      <c r="R34" s="423"/>
      <c r="S34" s="527">
        <v>740</v>
      </c>
      <c r="T34" s="528"/>
      <c r="U34" s="94"/>
      <c r="V34" s="32"/>
      <c r="W34" s="32"/>
      <c r="X34" s="32"/>
      <c r="Y34" s="32"/>
      <c r="Z34" s="32"/>
      <c r="AA34" s="32"/>
      <c r="AB34" s="32"/>
      <c r="AC34" s="33"/>
    </row>
    <row r="35" spans="1:29" ht="18.75" customHeight="1" x14ac:dyDescent="0.2">
      <c r="A35" s="31"/>
      <c r="B35" s="192" t="s">
        <v>189</v>
      </c>
      <c r="C35" s="198">
        <v>89</v>
      </c>
      <c r="D35" s="198">
        <v>216</v>
      </c>
      <c r="E35" s="198">
        <f t="shared" si="5"/>
        <v>127</v>
      </c>
      <c r="F35" s="32"/>
      <c r="G35" s="32"/>
      <c r="H35" s="32"/>
      <c r="I35" s="32"/>
      <c r="J35" s="490"/>
      <c r="K35" s="490"/>
      <c r="L35" s="490"/>
      <c r="M35" s="491"/>
      <c r="N35" s="491"/>
      <c r="O35" s="313" t="s">
        <v>88</v>
      </c>
      <c r="P35" s="313"/>
      <c r="Q35" s="313" t="s">
        <v>88</v>
      </c>
      <c r="R35" s="313"/>
      <c r="S35" s="493">
        <v>105</v>
      </c>
      <c r="T35" s="494"/>
      <c r="U35" s="94"/>
      <c r="V35" s="32"/>
      <c r="W35" s="32"/>
      <c r="X35" s="32"/>
      <c r="Y35" s="32"/>
      <c r="Z35" s="32"/>
      <c r="AA35" s="32"/>
      <c r="AB35" s="32"/>
      <c r="AC35" s="33"/>
    </row>
    <row r="36" spans="1:29" ht="18.75" customHeight="1" x14ac:dyDescent="0.2">
      <c r="A36" s="31"/>
      <c r="B36" s="192" t="s">
        <v>192</v>
      </c>
      <c r="C36" s="198">
        <v>781</v>
      </c>
      <c r="D36" s="198">
        <v>1013</v>
      </c>
      <c r="E36" s="198">
        <f t="shared" si="5"/>
        <v>232</v>
      </c>
      <c r="F36" s="32"/>
      <c r="G36" s="32"/>
      <c r="H36" s="32"/>
      <c r="I36" s="32"/>
      <c r="J36" s="490"/>
      <c r="K36" s="490"/>
      <c r="L36" s="490"/>
      <c r="M36" s="489" t="s">
        <v>88</v>
      </c>
      <c r="N36" s="489"/>
      <c r="O36" s="341" t="s">
        <v>77</v>
      </c>
      <c r="P36" s="342"/>
      <c r="Q36" s="341" t="s">
        <v>77</v>
      </c>
      <c r="R36" s="342"/>
      <c r="S36" s="372">
        <v>380</v>
      </c>
      <c r="T36" s="373"/>
      <c r="U36" s="94"/>
      <c r="V36" s="32"/>
      <c r="W36" s="32"/>
      <c r="X36" s="32"/>
      <c r="Y36" s="32"/>
      <c r="Z36" s="32"/>
      <c r="AA36" s="32"/>
      <c r="AB36" s="32"/>
      <c r="AC36" s="33"/>
    </row>
    <row r="37" spans="1:29" ht="18.75" customHeight="1" x14ac:dyDescent="0.2">
      <c r="A37" s="31"/>
      <c r="B37" s="193" t="s">
        <v>244</v>
      </c>
      <c r="C37" s="199">
        <v>1825</v>
      </c>
      <c r="D37" s="199">
        <v>2310</v>
      </c>
      <c r="E37" s="199">
        <f t="shared" si="5"/>
        <v>485</v>
      </c>
      <c r="F37" s="32"/>
      <c r="G37" s="32"/>
      <c r="H37" s="32"/>
      <c r="I37" s="32"/>
      <c r="J37" s="490"/>
      <c r="K37" s="490"/>
      <c r="L37" s="490"/>
      <c r="M37" s="489"/>
      <c r="N37" s="489"/>
      <c r="O37" s="341" t="s">
        <v>77</v>
      </c>
      <c r="P37" s="342"/>
      <c r="Q37" s="321" t="s">
        <v>88</v>
      </c>
      <c r="R37" s="323"/>
      <c r="S37" s="381">
        <v>40</v>
      </c>
      <c r="T37" s="382"/>
      <c r="U37" s="94"/>
      <c r="V37" s="32"/>
      <c r="W37" s="32"/>
      <c r="X37" s="32"/>
      <c r="Y37" s="32"/>
      <c r="Z37" s="32"/>
      <c r="AA37" s="32"/>
      <c r="AB37" s="32"/>
      <c r="AC37" s="33"/>
    </row>
    <row r="38" spans="1:29" ht="18.75" customHeight="1" x14ac:dyDescent="0.2">
      <c r="A38" s="31"/>
      <c r="B38" s="32"/>
      <c r="C38" s="184">
        <f>SUM(C32:C37)</f>
        <v>4735</v>
      </c>
      <c r="D38" s="184">
        <f>SUM(D35:D37)</f>
        <v>3539</v>
      </c>
      <c r="E38" s="184">
        <f>SUM(E32:E37)</f>
        <v>2075</v>
      </c>
      <c r="F38" s="32"/>
      <c r="G38" s="32"/>
      <c r="H38" s="32"/>
      <c r="I38" s="32"/>
      <c r="J38" s="490"/>
      <c r="K38" s="490"/>
      <c r="L38" s="490"/>
      <c r="M38" s="489"/>
      <c r="N38" s="489"/>
      <c r="O38" s="321" t="s">
        <v>88</v>
      </c>
      <c r="P38" s="323"/>
      <c r="Q38" s="341" t="s">
        <v>77</v>
      </c>
      <c r="R38" s="342"/>
      <c r="S38" s="381">
        <v>1232</v>
      </c>
      <c r="T38" s="382"/>
      <c r="U38" s="94"/>
      <c r="V38" s="32"/>
      <c r="W38" s="32"/>
      <c r="X38" s="32"/>
      <c r="Y38" s="32"/>
      <c r="Z38" s="32"/>
      <c r="AA38" s="32"/>
      <c r="AB38" s="32"/>
      <c r="AC38" s="33"/>
    </row>
    <row r="39" spans="1:29" ht="24" customHeight="1" x14ac:dyDescent="0.2">
      <c r="A39" s="31"/>
      <c r="B39" s="32"/>
      <c r="C39" s="32"/>
      <c r="D39" s="32"/>
      <c r="E39" s="32"/>
      <c r="F39" s="32"/>
      <c r="G39" s="32"/>
      <c r="H39" s="32"/>
      <c r="I39" s="32"/>
      <c r="J39" s="452" t="s">
        <v>259</v>
      </c>
      <c r="K39" s="452"/>
      <c r="L39" s="452"/>
      <c r="M39" s="452"/>
      <c r="N39" s="452"/>
      <c r="O39" s="452"/>
      <c r="P39" s="452"/>
      <c r="Q39" s="452"/>
      <c r="R39" s="452"/>
      <c r="S39" s="452"/>
      <c r="T39" s="452"/>
      <c r="U39" s="32"/>
      <c r="V39" s="32"/>
      <c r="W39" s="32"/>
      <c r="X39" s="32"/>
      <c r="Y39" s="32"/>
      <c r="Z39" s="32"/>
      <c r="AA39" s="32"/>
      <c r="AB39" s="32"/>
      <c r="AC39" s="33"/>
    </row>
    <row r="40" spans="1:29" x14ac:dyDescent="0.2">
      <c r="A40" s="31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3"/>
    </row>
    <row r="41" spans="1:29" x14ac:dyDescent="0.2">
      <c r="A41" s="31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3"/>
    </row>
    <row r="42" spans="1:29" x14ac:dyDescent="0.2">
      <c r="A42" s="31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3"/>
    </row>
    <row r="43" spans="1:29" x14ac:dyDescent="0.2">
      <c r="A43" s="31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3"/>
    </row>
    <row r="44" spans="1:29" x14ac:dyDescent="0.2">
      <c r="A44" s="31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3"/>
    </row>
    <row r="45" spans="1:29" x14ac:dyDescent="0.2">
      <c r="A45" s="31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3"/>
    </row>
    <row r="46" spans="1:29" x14ac:dyDescent="0.2">
      <c r="A46" s="31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3"/>
    </row>
    <row r="47" spans="1:29" x14ac:dyDescent="0.2">
      <c r="A47" s="31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3"/>
    </row>
    <row r="48" spans="1:29" x14ac:dyDescent="0.2">
      <c r="A48" s="31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3"/>
    </row>
    <row r="49" spans="1:29" x14ac:dyDescent="0.2">
      <c r="A49" s="31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3"/>
    </row>
    <row r="50" spans="1:29" x14ac:dyDescent="0.2">
      <c r="A50" s="31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3"/>
    </row>
    <row r="51" spans="1:29" x14ac:dyDescent="0.2">
      <c r="A51" s="3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3"/>
    </row>
    <row r="52" spans="1:29" x14ac:dyDescent="0.2">
      <c r="A52" s="3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3"/>
    </row>
    <row r="53" spans="1:29" x14ac:dyDescent="0.2">
      <c r="A53" s="3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3"/>
    </row>
    <row r="54" spans="1:29" x14ac:dyDescent="0.2">
      <c r="A54" s="31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3"/>
    </row>
    <row r="55" spans="1:29" x14ac:dyDescent="0.2">
      <c r="A55" s="31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3"/>
    </row>
    <row r="56" spans="1:29" x14ac:dyDescent="0.2">
      <c r="A56" s="31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3"/>
    </row>
    <row r="57" spans="1:29" x14ac:dyDescent="0.2">
      <c r="A57" s="31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3"/>
    </row>
    <row r="58" spans="1:29" x14ac:dyDescent="0.2">
      <c r="A58" s="31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3"/>
    </row>
    <row r="59" spans="1:29" x14ac:dyDescent="0.2">
      <c r="A59" s="31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3"/>
    </row>
    <row r="60" spans="1:29" s="11" customFormat="1" x14ac:dyDescent="0.2">
      <c r="A60" s="31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3"/>
    </row>
    <row r="61" spans="1:29" s="11" customFormat="1" x14ac:dyDescent="0.2">
      <c r="A61" s="31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3"/>
    </row>
    <row r="62" spans="1:29" x14ac:dyDescent="0.2">
      <c r="A62" s="31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3"/>
    </row>
    <row r="63" spans="1:29" x14ac:dyDescent="0.2">
      <c r="A63" s="31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3"/>
    </row>
    <row r="64" spans="1:29" x14ac:dyDescent="0.2">
      <c r="A64" s="31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3"/>
    </row>
    <row r="65" spans="1:29" x14ac:dyDescent="0.2">
      <c r="A65" s="31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3"/>
    </row>
    <row r="66" spans="1:29" x14ac:dyDescent="0.2">
      <c r="A66" s="31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3"/>
    </row>
    <row r="67" spans="1:29" x14ac:dyDescent="0.2">
      <c r="A67" s="31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3"/>
    </row>
    <row r="68" spans="1:29" x14ac:dyDescent="0.2">
      <c r="A68" s="31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3"/>
    </row>
    <row r="69" spans="1:29" s="11" customFormat="1" x14ac:dyDescent="0.2">
      <c r="A69" s="31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3"/>
    </row>
    <row r="70" spans="1:29" s="11" customFormat="1" x14ac:dyDescent="0.2">
      <c r="A70" s="34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6"/>
    </row>
    <row r="71" spans="1:29" x14ac:dyDescent="0.2">
      <c r="A71" s="10"/>
    </row>
    <row r="72" spans="1:29" x14ac:dyDescent="0.2">
      <c r="A72" s="10"/>
    </row>
    <row r="73" spans="1:29" x14ac:dyDescent="0.2">
      <c r="A73" s="10"/>
    </row>
    <row r="74" spans="1:29" x14ac:dyDescent="0.2">
      <c r="A74" s="10"/>
    </row>
    <row r="75" spans="1:29" x14ac:dyDescent="0.2">
      <c r="A75" s="12"/>
    </row>
  </sheetData>
  <mergeCells count="129">
    <mergeCell ref="A13:B13"/>
    <mergeCell ref="C12:C13"/>
    <mergeCell ref="A11:B11"/>
    <mergeCell ref="J39:T39"/>
    <mergeCell ref="O38:P38"/>
    <mergeCell ref="Q38:R38"/>
    <mergeCell ref="S38:T38"/>
    <mergeCell ref="S19:T19"/>
    <mergeCell ref="U19:V19"/>
    <mergeCell ref="A12:B12"/>
    <mergeCell ref="J30:L31"/>
    <mergeCell ref="M30:N31"/>
    <mergeCell ref="J32:L38"/>
    <mergeCell ref="M32:N35"/>
    <mergeCell ref="Q33:R33"/>
    <mergeCell ref="O34:P34"/>
    <mergeCell ref="Q34:R34"/>
    <mergeCell ref="O35:P35"/>
    <mergeCell ref="Q35:R35"/>
    <mergeCell ref="M36:N38"/>
    <mergeCell ref="O19:P19"/>
    <mergeCell ref="Q19:R19"/>
    <mergeCell ref="L20:M20"/>
    <mergeCell ref="F21:G21"/>
    <mergeCell ref="Q30:R31"/>
    <mergeCell ref="S30:T31"/>
    <mergeCell ref="S36:T36"/>
    <mergeCell ref="O37:P37"/>
    <mergeCell ref="Q37:R37"/>
    <mergeCell ref="S37:T37"/>
    <mergeCell ref="S32:T32"/>
    <mergeCell ref="S33:T33"/>
    <mergeCell ref="S34:T34"/>
    <mergeCell ref="S35:T35"/>
    <mergeCell ref="O36:P36"/>
    <mergeCell ref="O30:P31"/>
    <mergeCell ref="Q36:R36"/>
    <mergeCell ref="O32:P32"/>
    <mergeCell ref="Q32:R32"/>
    <mergeCell ref="O33:P33"/>
    <mergeCell ref="Y21:Z21"/>
    <mergeCell ref="Y19:Z19"/>
    <mergeCell ref="O18:Z18"/>
    <mergeCell ref="D18:M18"/>
    <mergeCell ref="U20:V20"/>
    <mergeCell ref="W20:X20"/>
    <mergeCell ref="Y20:Z20"/>
    <mergeCell ref="U21:V21"/>
    <mergeCell ref="W19:X19"/>
    <mergeCell ref="O20:P20"/>
    <mergeCell ref="O21:P21"/>
    <mergeCell ref="W21:X21"/>
    <mergeCell ref="L19:M19"/>
    <mergeCell ref="J19:K19"/>
    <mergeCell ref="H19:I19"/>
    <mergeCell ref="F19:G19"/>
    <mergeCell ref="F20:G20"/>
    <mergeCell ref="H20:I20"/>
    <mergeCell ref="J20:K20"/>
    <mergeCell ref="H21:I21"/>
    <mergeCell ref="J21:K21"/>
    <mergeCell ref="L21:M21"/>
    <mergeCell ref="A6:AC6"/>
    <mergeCell ref="A1:AC1"/>
    <mergeCell ref="A2:AC2"/>
    <mergeCell ref="A3:AC3"/>
    <mergeCell ref="A4:AC4"/>
    <mergeCell ref="A5:AC5"/>
    <mergeCell ref="G7:I7"/>
    <mergeCell ref="D9:AC9"/>
    <mergeCell ref="A9:C10"/>
    <mergeCell ref="O23:P23"/>
    <mergeCell ref="O24:P24"/>
    <mergeCell ref="O25:P25"/>
    <mergeCell ref="Q20:R20"/>
    <mergeCell ref="S20:T20"/>
    <mergeCell ref="Q22:R22"/>
    <mergeCell ref="S22:T22"/>
    <mergeCell ref="Q24:R24"/>
    <mergeCell ref="S24:T24"/>
    <mergeCell ref="Q25:R25"/>
    <mergeCell ref="S25:T25"/>
    <mergeCell ref="Q21:R21"/>
    <mergeCell ref="S21:T21"/>
    <mergeCell ref="O22:P22"/>
    <mergeCell ref="U25:V25"/>
    <mergeCell ref="W25:X25"/>
    <mergeCell ref="Y25:Z25"/>
    <mergeCell ref="U22:V22"/>
    <mergeCell ref="W22:X22"/>
    <mergeCell ref="Y22:Z22"/>
    <mergeCell ref="Q23:R23"/>
    <mergeCell ref="S23:T23"/>
    <mergeCell ref="U23:V23"/>
    <mergeCell ref="W23:X23"/>
    <mergeCell ref="Y23:Z23"/>
    <mergeCell ref="U24:V24"/>
    <mergeCell ref="W24:X24"/>
    <mergeCell ref="Y24:Z24"/>
    <mergeCell ref="A25:C25"/>
    <mergeCell ref="A18:C19"/>
    <mergeCell ref="D19:E19"/>
    <mergeCell ref="D25:E25"/>
    <mergeCell ref="D24:E24"/>
    <mergeCell ref="D23:E23"/>
    <mergeCell ref="D22:E22"/>
    <mergeCell ref="D21:E21"/>
    <mergeCell ref="D20:E20"/>
    <mergeCell ref="B24:C24"/>
    <mergeCell ref="B23:C23"/>
    <mergeCell ref="B22:C22"/>
    <mergeCell ref="B21:C21"/>
    <mergeCell ref="B20:C20"/>
    <mergeCell ref="F25:G25"/>
    <mergeCell ref="H25:I25"/>
    <mergeCell ref="J25:K25"/>
    <mergeCell ref="L25:M25"/>
    <mergeCell ref="F22:G22"/>
    <mergeCell ref="H22:I22"/>
    <mergeCell ref="J22:K22"/>
    <mergeCell ref="L22:M22"/>
    <mergeCell ref="F23:G23"/>
    <mergeCell ref="H23:I23"/>
    <mergeCell ref="J23:K23"/>
    <mergeCell ref="L23:M23"/>
    <mergeCell ref="F24:G24"/>
    <mergeCell ref="H24:I24"/>
    <mergeCell ref="J24:K24"/>
    <mergeCell ref="L24:M24"/>
  </mergeCells>
  <printOptions horizontalCentered="1"/>
  <pageMargins left="0.31496062992125984" right="0.31496062992125984" top="0.35433070866141736" bottom="0.35433070866141736" header="0.31496062992125984" footer="0.31496062992125984"/>
  <pageSetup scale="50" orientation="landscape" horizontalDpi="4294967294" verticalDpi="4294967294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C63"/>
  <sheetViews>
    <sheetView zoomScale="90" zoomScaleNormal="90" zoomScaleSheetLayoutView="10" workbookViewId="0">
      <selection sqref="A1:AC63"/>
    </sheetView>
  </sheetViews>
  <sheetFormatPr baseColWidth="10" defaultRowHeight="12" x14ac:dyDescent="0.2"/>
  <cols>
    <col min="1" max="1" width="13" customWidth="1"/>
    <col min="2" max="2" width="2.7109375" customWidth="1"/>
    <col min="3" max="3" width="14.42578125" bestFit="1" customWidth="1"/>
    <col min="4" max="4" width="18.7109375" customWidth="1"/>
    <col min="5" max="5" width="10.140625" customWidth="1"/>
    <col min="6" max="6" width="19" customWidth="1"/>
    <col min="7" max="7" width="5.28515625" bestFit="1" customWidth="1"/>
    <col min="8" max="8" width="8.85546875" customWidth="1"/>
    <col min="9" max="29" width="7" customWidth="1"/>
  </cols>
  <sheetData>
    <row r="1" spans="1:29" s="1" customFormat="1" ht="15" customHeight="1" x14ac:dyDescent="0.15">
      <c r="A1" s="619" t="s">
        <v>2</v>
      </c>
      <c r="B1" s="620"/>
      <c r="C1" s="620"/>
      <c r="D1" s="620"/>
      <c r="E1" s="620"/>
      <c r="F1" s="620"/>
      <c r="G1" s="620"/>
      <c r="H1" s="620"/>
      <c r="I1" s="620"/>
      <c r="J1" s="620"/>
      <c r="K1" s="620"/>
      <c r="L1" s="620"/>
      <c r="M1" s="620"/>
      <c r="N1" s="620"/>
      <c r="O1" s="620"/>
      <c r="P1" s="620"/>
      <c r="Q1" s="620"/>
      <c r="R1" s="620"/>
      <c r="S1" s="620"/>
      <c r="T1" s="620"/>
      <c r="U1" s="620"/>
      <c r="V1" s="620"/>
      <c r="W1" s="620"/>
      <c r="X1" s="620"/>
      <c r="Y1" s="620"/>
      <c r="Z1" s="620"/>
      <c r="AA1" s="620"/>
      <c r="AB1" s="620"/>
      <c r="AC1" s="621"/>
    </row>
    <row r="2" spans="1:29" s="1" customFormat="1" ht="15" customHeight="1" x14ac:dyDescent="0.15">
      <c r="A2" s="622" t="s">
        <v>3</v>
      </c>
      <c r="B2" s="623"/>
      <c r="C2" s="623"/>
      <c r="D2" s="623"/>
      <c r="E2" s="623"/>
      <c r="F2" s="623"/>
      <c r="G2" s="623"/>
      <c r="H2" s="623"/>
      <c r="I2" s="623"/>
      <c r="J2" s="623"/>
      <c r="K2" s="623"/>
      <c r="L2" s="623"/>
      <c r="M2" s="623"/>
      <c r="N2" s="623"/>
      <c r="O2" s="623"/>
      <c r="P2" s="623"/>
      <c r="Q2" s="623"/>
      <c r="R2" s="623"/>
      <c r="S2" s="623"/>
      <c r="T2" s="623"/>
      <c r="U2" s="623"/>
      <c r="V2" s="623"/>
      <c r="W2" s="623"/>
      <c r="X2" s="623"/>
      <c r="Y2" s="623"/>
      <c r="Z2" s="623"/>
      <c r="AA2" s="623"/>
      <c r="AB2" s="623"/>
      <c r="AC2" s="624"/>
    </row>
    <row r="3" spans="1:29" s="1" customFormat="1" ht="15" customHeight="1" x14ac:dyDescent="0.15">
      <c r="A3" s="625" t="s">
        <v>21</v>
      </c>
      <c r="B3" s="626"/>
      <c r="C3" s="626"/>
      <c r="D3" s="626"/>
      <c r="E3" s="626"/>
      <c r="F3" s="626"/>
      <c r="G3" s="626"/>
      <c r="H3" s="626"/>
      <c r="I3" s="626"/>
      <c r="J3" s="626"/>
      <c r="K3" s="626"/>
      <c r="L3" s="626"/>
      <c r="M3" s="626"/>
      <c r="N3" s="626"/>
      <c r="O3" s="626"/>
      <c r="P3" s="626"/>
      <c r="Q3" s="626"/>
      <c r="R3" s="626"/>
      <c r="S3" s="626"/>
      <c r="T3" s="626"/>
      <c r="U3" s="626"/>
      <c r="V3" s="626"/>
      <c r="W3" s="626"/>
      <c r="X3" s="626"/>
      <c r="Y3" s="626"/>
      <c r="Z3" s="626"/>
      <c r="AA3" s="626"/>
      <c r="AB3" s="626"/>
      <c r="AC3" s="627"/>
    </row>
    <row r="4" spans="1:29" s="1" customFormat="1" ht="15" customHeight="1" x14ac:dyDescent="0.15">
      <c r="A4" s="289" t="s">
        <v>303</v>
      </c>
      <c r="B4" s="623"/>
      <c r="C4" s="623"/>
      <c r="D4" s="623"/>
      <c r="E4" s="623"/>
      <c r="F4" s="623"/>
      <c r="G4" s="623"/>
      <c r="H4" s="623"/>
      <c r="I4" s="623"/>
      <c r="J4" s="623"/>
      <c r="K4" s="623"/>
      <c r="L4" s="623"/>
      <c r="M4" s="623"/>
      <c r="N4" s="623"/>
      <c r="O4" s="623"/>
      <c r="P4" s="623"/>
      <c r="Q4" s="623"/>
      <c r="R4" s="623"/>
      <c r="S4" s="623"/>
      <c r="T4" s="623"/>
      <c r="U4" s="623"/>
      <c r="V4" s="623"/>
      <c r="W4" s="623"/>
      <c r="X4" s="623"/>
      <c r="Y4" s="623"/>
      <c r="Z4" s="623"/>
      <c r="AA4" s="623"/>
      <c r="AB4" s="623"/>
      <c r="AC4" s="624"/>
    </row>
    <row r="5" spans="1:29" s="1" customFormat="1" ht="15" customHeight="1" x14ac:dyDescent="0.15">
      <c r="A5" s="635" t="s">
        <v>193</v>
      </c>
      <c r="B5" s="636"/>
      <c r="C5" s="636"/>
      <c r="D5" s="636"/>
      <c r="E5" s="636"/>
      <c r="F5" s="636"/>
      <c r="G5" s="636"/>
      <c r="H5" s="636"/>
      <c r="I5" s="636"/>
      <c r="J5" s="636"/>
      <c r="K5" s="636"/>
      <c r="L5" s="636"/>
      <c r="M5" s="636"/>
      <c r="N5" s="636"/>
      <c r="O5" s="636"/>
      <c r="P5" s="636"/>
      <c r="Q5" s="636"/>
      <c r="R5" s="636"/>
      <c r="S5" s="636"/>
      <c r="T5" s="636"/>
      <c r="U5" s="636"/>
      <c r="V5" s="636"/>
      <c r="W5" s="636"/>
      <c r="X5" s="636"/>
      <c r="Y5" s="636"/>
      <c r="Z5" s="636"/>
      <c r="AA5" s="636"/>
      <c r="AB5" s="636"/>
      <c r="AC5" s="637"/>
    </row>
    <row r="6" spans="1:29" ht="3" customHeight="1" x14ac:dyDescent="0.2">
      <c r="A6" s="365"/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366"/>
      <c r="M6" s="366"/>
      <c r="N6" s="366"/>
      <c r="O6" s="366"/>
      <c r="P6" s="366"/>
      <c r="Q6" s="366"/>
      <c r="R6" s="366"/>
      <c r="S6" s="366"/>
      <c r="T6" s="366"/>
      <c r="U6" s="366"/>
      <c r="V6" s="366"/>
      <c r="W6" s="366"/>
      <c r="X6" s="366"/>
      <c r="Y6" s="366"/>
      <c r="Z6" s="366"/>
      <c r="AA6" s="366"/>
      <c r="AB6" s="366"/>
      <c r="AC6" s="367"/>
    </row>
    <row r="7" spans="1:29" ht="18.75" customHeight="1" x14ac:dyDescent="0.2">
      <c r="A7" s="31"/>
      <c r="B7" s="32"/>
      <c r="C7" s="32"/>
      <c r="D7" s="40"/>
      <c r="E7" s="40"/>
      <c r="F7" s="40"/>
      <c r="G7" s="258"/>
      <c r="H7" s="258"/>
      <c r="I7" s="258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3"/>
    </row>
    <row r="8" spans="1:29" x14ac:dyDescent="0.2">
      <c r="A8" s="31"/>
      <c r="B8" s="32"/>
      <c r="C8" s="41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3"/>
    </row>
    <row r="9" spans="1:29" ht="12" customHeight="1" x14ac:dyDescent="0.2">
      <c r="A9" s="259" t="s">
        <v>123</v>
      </c>
      <c r="B9" s="259"/>
      <c r="C9" s="259"/>
      <c r="D9" s="436" t="s">
        <v>7</v>
      </c>
      <c r="E9" s="436"/>
      <c r="F9" s="436"/>
      <c r="G9" s="436"/>
      <c r="H9" s="436"/>
      <c r="I9" s="436"/>
      <c r="J9" s="436"/>
      <c r="K9" s="436"/>
      <c r="L9" s="436"/>
      <c r="M9" s="436"/>
      <c r="N9" s="436"/>
      <c r="O9" s="436"/>
      <c r="P9" s="436"/>
      <c r="Q9" s="436"/>
      <c r="R9" s="436"/>
      <c r="S9" s="436"/>
      <c r="T9" s="436"/>
      <c r="U9" s="436"/>
      <c r="V9" s="436"/>
      <c r="W9" s="436"/>
      <c r="X9" s="436"/>
      <c r="Y9" s="436"/>
      <c r="Z9" s="436"/>
      <c r="AA9" s="436"/>
      <c r="AB9" s="436"/>
      <c r="AC9" s="436"/>
    </row>
    <row r="10" spans="1:29" ht="23.25" customHeight="1" x14ac:dyDescent="0.2">
      <c r="A10" s="259"/>
      <c r="B10" s="259"/>
      <c r="C10" s="259"/>
      <c r="D10" s="187" t="s">
        <v>8</v>
      </c>
      <c r="E10" s="187" t="s">
        <v>6</v>
      </c>
      <c r="F10" s="187" t="s">
        <v>9</v>
      </c>
      <c r="G10" s="187" t="s">
        <v>6</v>
      </c>
      <c r="H10" s="187" t="s">
        <v>10</v>
      </c>
      <c r="I10" s="187" t="s">
        <v>6</v>
      </c>
      <c r="J10" s="187" t="s">
        <v>11</v>
      </c>
      <c r="K10" s="187" t="s">
        <v>6</v>
      </c>
      <c r="L10" s="187" t="s">
        <v>12</v>
      </c>
      <c r="M10" s="187" t="s">
        <v>6</v>
      </c>
      <c r="N10" s="187" t="s">
        <v>13</v>
      </c>
      <c r="O10" s="187" t="s">
        <v>6</v>
      </c>
      <c r="P10" s="187" t="s">
        <v>14</v>
      </c>
      <c r="Q10" s="187" t="s">
        <v>6</v>
      </c>
      <c r="R10" s="187" t="s">
        <v>15</v>
      </c>
      <c r="S10" s="187" t="s">
        <v>6</v>
      </c>
      <c r="T10" s="187" t="s">
        <v>16</v>
      </c>
      <c r="U10" s="187" t="s">
        <v>6</v>
      </c>
      <c r="V10" s="187" t="s">
        <v>17</v>
      </c>
      <c r="W10" s="187" t="s">
        <v>6</v>
      </c>
      <c r="X10" s="187" t="s">
        <v>18</v>
      </c>
      <c r="Y10" s="187" t="s">
        <v>6</v>
      </c>
      <c r="Z10" s="187" t="s">
        <v>19</v>
      </c>
      <c r="AA10" s="29" t="s">
        <v>6</v>
      </c>
      <c r="AB10" s="188" t="s">
        <v>20</v>
      </c>
      <c r="AC10" s="187" t="s">
        <v>6</v>
      </c>
    </row>
    <row r="11" spans="1:29" ht="28.5" customHeight="1" x14ac:dyDescent="0.2">
      <c r="A11" s="638" t="s">
        <v>0</v>
      </c>
      <c r="B11" s="638"/>
      <c r="C11" s="189">
        <v>240</v>
      </c>
      <c r="D11" s="51">
        <v>0</v>
      </c>
      <c r="E11" s="24">
        <f>D11/$C$11</f>
        <v>0</v>
      </c>
      <c r="F11" s="51">
        <v>2</v>
      </c>
      <c r="G11" s="24">
        <f>F11/$C$11</f>
        <v>8.3333333333333332E-3</v>
      </c>
      <c r="H11" s="51">
        <v>0</v>
      </c>
      <c r="I11" s="24">
        <f>H11/$C$11</f>
        <v>0</v>
      </c>
      <c r="J11" s="51">
        <v>11</v>
      </c>
      <c r="K11" s="24">
        <f>J11/$C$11</f>
        <v>4.583333333333333E-2</v>
      </c>
      <c r="L11" s="51">
        <v>5</v>
      </c>
      <c r="M11" s="24">
        <f>L11/$C$11</f>
        <v>2.0833333333333332E-2</v>
      </c>
      <c r="N11" s="51">
        <v>0</v>
      </c>
      <c r="O11" s="24">
        <f>N11/$C$11</f>
        <v>0</v>
      </c>
      <c r="P11" s="51">
        <v>8</v>
      </c>
      <c r="Q11" s="24">
        <f>P11/$C$11</f>
        <v>3.3333333333333333E-2</v>
      </c>
      <c r="R11" s="51">
        <v>24</v>
      </c>
      <c r="S11" s="24">
        <f>R11/$C$11</f>
        <v>0.1</v>
      </c>
      <c r="T11" s="51"/>
      <c r="U11" s="24">
        <f>T11/$C$11</f>
        <v>0</v>
      </c>
      <c r="V11" s="51"/>
      <c r="W11" s="24">
        <f>V11/$C$11</f>
        <v>0</v>
      </c>
      <c r="X11" s="51"/>
      <c r="Y11" s="24">
        <f>X11/$C$11</f>
        <v>0</v>
      </c>
      <c r="Z11" s="51"/>
      <c r="AA11" s="24">
        <f>Z11/$C$11</f>
        <v>0</v>
      </c>
      <c r="AB11" s="45">
        <f>D11+F11+H11+J11+L11+N11+P11+R11+T11+V11+X11+Z11</f>
        <v>50</v>
      </c>
      <c r="AC11" s="44">
        <f>AB11/C11</f>
        <v>0.20833333333333334</v>
      </c>
    </row>
    <row r="12" spans="1:29" ht="28.5" customHeight="1" x14ac:dyDescent="0.2">
      <c r="A12" s="638" t="s">
        <v>1</v>
      </c>
      <c r="B12" s="638"/>
      <c r="C12" s="631">
        <v>1595</v>
      </c>
      <c r="D12" s="51">
        <v>12</v>
      </c>
      <c r="E12" s="24">
        <f>D12/$C$12</f>
        <v>7.5235109717868339E-3</v>
      </c>
      <c r="F12" s="51">
        <v>30</v>
      </c>
      <c r="G12" s="24">
        <f>F12/$C$12</f>
        <v>1.8808777429467086E-2</v>
      </c>
      <c r="H12" s="51">
        <v>30</v>
      </c>
      <c r="I12" s="24">
        <f>H12/$C$12</f>
        <v>1.8808777429467086E-2</v>
      </c>
      <c r="J12" s="51">
        <v>7</v>
      </c>
      <c r="K12" s="24">
        <f>J12/$C$12</f>
        <v>4.3887147335423199E-3</v>
      </c>
      <c r="L12" s="51">
        <v>15</v>
      </c>
      <c r="M12" s="24">
        <f>L12/$C$12</f>
        <v>9.4043887147335428E-3</v>
      </c>
      <c r="N12" s="51">
        <v>3</v>
      </c>
      <c r="O12" s="24">
        <f>N12/$C$12</f>
        <v>1.8808777429467085E-3</v>
      </c>
      <c r="P12" s="51">
        <v>16</v>
      </c>
      <c r="Q12" s="24">
        <f>P12/$C$12</f>
        <v>1.0031347962382446E-2</v>
      </c>
      <c r="R12" s="51">
        <v>23</v>
      </c>
      <c r="S12" s="24">
        <f>R12/$C$12</f>
        <v>1.4420062695924765E-2</v>
      </c>
      <c r="T12" s="51"/>
      <c r="U12" s="24">
        <f>T12/$C$12</f>
        <v>0</v>
      </c>
      <c r="V12" s="51"/>
      <c r="W12" s="24">
        <f>V12/$C$12</f>
        <v>0</v>
      </c>
      <c r="X12" s="51"/>
      <c r="Y12" s="24">
        <f>X12/$C$12</f>
        <v>0</v>
      </c>
      <c r="Z12" s="51"/>
      <c r="AA12" s="24">
        <f>Z12/$C$12</f>
        <v>0</v>
      </c>
      <c r="AB12" s="45">
        <f>D12+F12+H12+J12+L12+N12+P12+R12+T12+V12+X12+Z12</f>
        <v>136</v>
      </c>
      <c r="AC12" s="44">
        <f>AB12/C12</f>
        <v>8.526645768025079E-2</v>
      </c>
    </row>
    <row r="13" spans="1:29" ht="33.75" customHeight="1" x14ac:dyDescent="0.2">
      <c r="A13" s="638" t="s">
        <v>253</v>
      </c>
      <c r="B13" s="638"/>
      <c r="C13" s="631"/>
      <c r="D13" s="51">
        <v>573</v>
      </c>
      <c r="E13" s="24">
        <f>D13/$C$12</f>
        <v>0.35924764890282129</v>
      </c>
      <c r="F13" s="51">
        <v>580</v>
      </c>
      <c r="G13" s="24">
        <f>F13/$C$12</f>
        <v>0.36363636363636365</v>
      </c>
      <c r="H13" s="51">
        <v>636</v>
      </c>
      <c r="I13" s="24">
        <f>H13/$C$12</f>
        <v>0.3987460815047022</v>
      </c>
      <c r="J13" s="51">
        <v>652</v>
      </c>
      <c r="K13" s="24">
        <f>J13/$C$12</f>
        <v>0.40877742946708462</v>
      </c>
      <c r="L13" s="51">
        <v>655</v>
      </c>
      <c r="M13" s="24">
        <f>L13/$C$12</f>
        <v>0.41065830721003133</v>
      </c>
      <c r="N13" s="51">
        <v>614</v>
      </c>
      <c r="O13" s="24">
        <f>N13/$C$12</f>
        <v>0.38495297805642631</v>
      </c>
      <c r="P13" s="51">
        <v>644</v>
      </c>
      <c r="Q13" s="24">
        <f>P13/$C$12</f>
        <v>0.40376175548589344</v>
      </c>
      <c r="R13" s="51">
        <v>607</v>
      </c>
      <c r="S13" s="24">
        <f>R13/$C$12</f>
        <v>0.38056426332288401</v>
      </c>
      <c r="T13" s="51"/>
      <c r="U13" s="24">
        <f>T13/$C$12</f>
        <v>0</v>
      </c>
      <c r="V13" s="51"/>
      <c r="W13" s="24">
        <f>V13/$C$12</f>
        <v>0</v>
      </c>
      <c r="X13" s="51"/>
      <c r="Y13" s="24">
        <f>X13/$C$12</f>
        <v>0</v>
      </c>
      <c r="Z13" s="51"/>
      <c r="AA13" s="24">
        <f>Z13/$C$12</f>
        <v>0</v>
      </c>
      <c r="AB13" s="45">
        <f>+R13</f>
        <v>607</v>
      </c>
      <c r="AC13" s="44">
        <f>AB13/C12</f>
        <v>0.38056426332288401</v>
      </c>
    </row>
    <row r="14" spans="1:29" ht="12" customHeight="1" x14ac:dyDescent="0.2">
      <c r="A14" s="31"/>
      <c r="B14" s="32"/>
      <c r="C14" s="68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3"/>
    </row>
    <row r="15" spans="1:29" x14ac:dyDescent="0.2">
      <c r="A15" s="31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9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3"/>
    </row>
    <row r="16" spans="1:29" ht="31.7" customHeight="1" x14ac:dyDescent="0.2">
      <c r="A16" s="31"/>
      <c r="B16" s="32"/>
      <c r="C16" s="32"/>
      <c r="D16" s="32"/>
      <c r="E16" s="32"/>
      <c r="F16" s="395" t="s">
        <v>150</v>
      </c>
      <c r="G16" s="396"/>
      <c r="H16" s="397"/>
      <c r="I16" s="328" t="s">
        <v>79</v>
      </c>
      <c r="J16" s="329"/>
      <c r="K16" s="329"/>
      <c r="L16" s="329"/>
      <c r="M16" s="329"/>
      <c r="N16" s="329"/>
      <c r="O16" s="329"/>
      <c r="P16" s="329"/>
      <c r="Q16" s="329"/>
      <c r="R16" s="330"/>
      <c r="S16" s="32"/>
      <c r="T16" s="32"/>
      <c r="U16" s="32"/>
      <c r="V16" s="328" t="s">
        <v>80</v>
      </c>
      <c r="W16" s="329"/>
      <c r="X16" s="329"/>
      <c r="Y16" s="330"/>
      <c r="Z16" s="32"/>
      <c r="AA16" s="32"/>
      <c r="AB16" s="32"/>
      <c r="AC16" s="33"/>
    </row>
    <row r="17" spans="1:29" ht="33" customHeight="1" x14ac:dyDescent="0.2">
      <c r="A17" s="31"/>
      <c r="B17" s="32"/>
      <c r="C17" s="32"/>
      <c r="D17" s="32"/>
      <c r="E17" s="32"/>
      <c r="F17" s="398"/>
      <c r="G17" s="399"/>
      <c r="H17" s="400"/>
      <c r="I17" s="328" t="s">
        <v>67</v>
      </c>
      <c r="J17" s="330"/>
      <c r="K17" s="328" t="s">
        <v>68</v>
      </c>
      <c r="L17" s="330"/>
      <c r="M17" s="328" t="s">
        <v>69</v>
      </c>
      <c r="N17" s="330"/>
      <c r="O17" s="328" t="s">
        <v>70</v>
      </c>
      <c r="P17" s="330"/>
      <c r="Q17" s="328" t="s">
        <v>71</v>
      </c>
      <c r="R17" s="330"/>
      <c r="S17" s="32"/>
      <c r="T17" s="32"/>
      <c r="U17" s="32"/>
      <c r="V17" s="328" t="s">
        <v>147</v>
      </c>
      <c r="W17" s="330"/>
      <c r="X17" s="328" t="s">
        <v>65</v>
      </c>
      <c r="Y17" s="330"/>
      <c r="Z17" s="32"/>
      <c r="AA17" s="32"/>
      <c r="AB17" s="32"/>
      <c r="AC17" s="33"/>
    </row>
    <row r="18" spans="1:29" ht="12" customHeight="1" x14ac:dyDescent="0.2">
      <c r="A18" s="31"/>
      <c r="B18" s="32"/>
      <c r="C18" s="32"/>
      <c r="D18" s="32"/>
      <c r="E18" s="32"/>
      <c r="F18" s="76" t="s">
        <v>25</v>
      </c>
      <c r="G18" s="335" t="s">
        <v>194</v>
      </c>
      <c r="H18" s="336"/>
      <c r="I18" s="504">
        <v>65</v>
      </c>
      <c r="J18" s="506"/>
      <c r="K18" s="504"/>
      <c r="L18" s="506"/>
      <c r="M18" s="504"/>
      <c r="N18" s="506"/>
      <c r="O18" s="504"/>
      <c r="P18" s="506"/>
      <c r="Q18" s="633">
        <f t="shared" ref="Q18:Q19" si="0">SUM(I18:P18)</f>
        <v>65</v>
      </c>
      <c r="R18" s="634"/>
      <c r="S18" s="32"/>
      <c r="T18" s="32"/>
      <c r="U18" s="32"/>
      <c r="V18" s="504">
        <f>+Q18</f>
        <v>65</v>
      </c>
      <c r="W18" s="506"/>
      <c r="X18" s="633">
        <v>35</v>
      </c>
      <c r="Y18" s="634"/>
      <c r="Z18" s="32"/>
      <c r="AA18" s="32"/>
      <c r="AB18" s="32"/>
      <c r="AC18" s="33"/>
    </row>
    <row r="19" spans="1:29" ht="12" customHeight="1" x14ac:dyDescent="0.2">
      <c r="A19" s="31"/>
      <c r="B19" s="32"/>
      <c r="C19" s="32"/>
      <c r="D19" s="32"/>
      <c r="E19" s="32"/>
      <c r="F19" s="76">
        <v>10</v>
      </c>
      <c r="G19" s="335" t="s">
        <v>228</v>
      </c>
      <c r="H19" s="336"/>
      <c r="I19" s="504">
        <v>226</v>
      </c>
      <c r="J19" s="506"/>
      <c r="K19" s="504">
        <v>31</v>
      </c>
      <c r="L19" s="506"/>
      <c r="M19" s="504">
        <v>52</v>
      </c>
      <c r="N19" s="506"/>
      <c r="O19" s="504"/>
      <c r="P19" s="506"/>
      <c r="Q19" s="633">
        <f t="shared" si="0"/>
        <v>309</v>
      </c>
      <c r="R19" s="634"/>
      <c r="S19" s="32"/>
      <c r="T19" s="32"/>
      <c r="U19" s="32"/>
      <c r="V19" s="504">
        <f t="shared" ref="V19:V20" si="1">+Q19</f>
        <v>309</v>
      </c>
      <c r="W19" s="506"/>
      <c r="X19" s="633">
        <v>298</v>
      </c>
      <c r="Y19" s="634"/>
      <c r="Z19" s="32"/>
      <c r="AA19" s="32"/>
      <c r="AB19" s="32"/>
      <c r="AC19" s="33"/>
    </row>
    <row r="20" spans="1:29" ht="12.75" x14ac:dyDescent="0.2">
      <c r="A20" s="31"/>
      <c r="B20" s="32"/>
      <c r="C20" s="32"/>
      <c r="D20" s="32"/>
      <c r="E20" s="32"/>
      <c r="F20" s="76">
        <v>13</v>
      </c>
      <c r="G20" s="639" t="s">
        <v>258</v>
      </c>
      <c r="H20" s="640"/>
      <c r="I20" s="504">
        <v>299</v>
      </c>
      <c r="J20" s="506"/>
      <c r="K20" s="504">
        <v>51</v>
      </c>
      <c r="L20" s="506"/>
      <c r="M20" s="504">
        <v>44</v>
      </c>
      <c r="N20" s="506"/>
      <c r="O20" s="504"/>
      <c r="P20" s="506"/>
      <c r="Q20" s="633">
        <f t="shared" ref="Q20" si="2">SUM(I20:P20)</f>
        <v>394</v>
      </c>
      <c r="R20" s="634"/>
      <c r="S20" s="32"/>
      <c r="T20" s="32"/>
      <c r="U20" s="32"/>
      <c r="V20" s="504">
        <f t="shared" si="1"/>
        <v>394</v>
      </c>
      <c r="W20" s="506"/>
      <c r="X20" s="633">
        <v>453</v>
      </c>
      <c r="Y20" s="634"/>
      <c r="Z20" s="32"/>
      <c r="AA20" s="32"/>
      <c r="AB20" s="32"/>
      <c r="AC20" s="33"/>
    </row>
    <row r="21" spans="1:29" ht="14.25" x14ac:dyDescent="0.2">
      <c r="A21" s="31"/>
      <c r="B21" s="32"/>
      <c r="C21" s="32"/>
      <c r="D21" s="32"/>
      <c r="E21" s="32"/>
      <c r="F21" s="462" t="s">
        <v>71</v>
      </c>
      <c r="G21" s="463"/>
      <c r="H21" s="464"/>
      <c r="I21" s="437">
        <f>SUM(I18:J20)</f>
        <v>590</v>
      </c>
      <c r="J21" s="439"/>
      <c r="K21" s="437">
        <f>SUM(K18:L20)</f>
        <v>82</v>
      </c>
      <c r="L21" s="439"/>
      <c r="M21" s="437">
        <f>SUM(M18:N20)</f>
        <v>96</v>
      </c>
      <c r="N21" s="439"/>
      <c r="O21" s="437">
        <f>SUM(O18:P20)</f>
        <v>0</v>
      </c>
      <c r="P21" s="439"/>
      <c r="Q21" s="437">
        <f>SUM(Q18:R20)</f>
        <v>768</v>
      </c>
      <c r="R21" s="439"/>
      <c r="S21" s="32"/>
      <c r="T21" s="32"/>
      <c r="U21" s="32"/>
      <c r="V21" s="437">
        <f>SUM(V18:W20)</f>
        <v>768</v>
      </c>
      <c r="W21" s="439"/>
      <c r="X21" s="437">
        <f>SUM(X18:Y20)</f>
        <v>786</v>
      </c>
      <c r="Y21" s="439"/>
      <c r="Z21" s="32"/>
      <c r="AA21" s="32"/>
      <c r="AB21" s="32"/>
      <c r="AC21" s="33"/>
    </row>
    <row r="22" spans="1:29" x14ac:dyDescent="0.2">
      <c r="A22" s="31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3"/>
    </row>
    <row r="23" spans="1:29" x14ac:dyDescent="0.2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3"/>
    </row>
    <row r="24" spans="1:29" x14ac:dyDescent="0.2">
      <c r="A24" s="31"/>
      <c r="B24" s="32"/>
      <c r="C24" s="32"/>
      <c r="D24" s="32"/>
      <c r="E24" s="32"/>
      <c r="F24" s="32"/>
      <c r="G24" s="32"/>
      <c r="H24" s="32"/>
      <c r="I24" s="32"/>
      <c r="J24" s="641" t="s">
        <v>133</v>
      </c>
      <c r="K24" s="641"/>
      <c r="L24" s="641"/>
      <c r="M24" s="642" t="s">
        <v>73</v>
      </c>
      <c r="N24" s="642"/>
      <c r="O24" s="642" t="s">
        <v>74</v>
      </c>
      <c r="P24" s="642"/>
      <c r="Q24" s="642" t="s">
        <v>75</v>
      </c>
      <c r="R24" s="642"/>
      <c r="S24" s="642" t="s">
        <v>76</v>
      </c>
      <c r="T24" s="642"/>
      <c r="U24" s="32"/>
      <c r="V24" s="32"/>
      <c r="W24" s="32"/>
      <c r="X24" s="32"/>
      <c r="Y24" s="32"/>
      <c r="Z24" s="32"/>
      <c r="AA24" s="32"/>
      <c r="AB24" s="32"/>
      <c r="AC24" s="33"/>
    </row>
    <row r="25" spans="1:29" ht="12" customHeight="1" x14ac:dyDescent="0.2">
      <c r="A25" s="31"/>
      <c r="B25" s="32"/>
      <c r="C25" s="32"/>
      <c r="D25" s="32"/>
      <c r="E25" s="32"/>
      <c r="F25" s="32"/>
      <c r="G25" s="32"/>
      <c r="H25" s="32"/>
      <c r="I25" s="32"/>
      <c r="J25" s="641"/>
      <c r="K25" s="641"/>
      <c r="L25" s="641"/>
      <c r="M25" s="642"/>
      <c r="N25" s="642"/>
      <c r="O25" s="642"/>
      <c r="P25" s="642"/>
      <c r="Q25" s="642"/>
      <c r="R25" s="642"/>
      <c r="S25" s="642"/>
      <c r="T25" s="642"/>
      <c r="U25" s="32"/>
      <c r="V25" s="32"/>
      <c r="W25" s="32"/>
      <c r="X25" s="32"/>
      <c r="Y25" s="32"/>
      <c r="Z25" s="32"/>
      <c r="AA25" s="32"/>
      <c r="AB25" s="32"/>
      <c r="AC25" s="33"/>
    </row>
    <row r="26" spans="1:29" s="8" customFormat="1" ht="37.5" customHeight="1" x14ac:dyDescent="0.2">
      <c r="A26" s="77"/>
      <c r="B26" s="66"/>
      <c r="C26" s="157" t="s">
        <v>315</v>
      </c>
      <c r="D26" s="157" t="s">
        <v>312</v>
      </c>
      <c r="E26" s="157" t="s">
        <v>314</v>
      </c>
      <c r="F26" s="157" t="s">
        <v>313</v>
      </c>
      <c r="G26" s="66"/>
      <c r="H26" s="66"/>
      <c r="I26" s="66"/>
      <c r="J26" s="265" t="s">
        <v>72</v>
      </c>
      <c r="K26" s="374"/>
      <c r="L26" s="266"/>
      <c r="M26" s="643" t="s">
        <v>87</v>
      </c>
      <c r="N26" s="644"/>
      <c r="O26" s="370" t="s">
        <v>77</v>
      </c>
      <c r="P26" s="371"/>
      <c r="Q26" s="370" t="s">
        <v>77</v>
      </c>
      <c r="R26" s="371"/>
      <c r="S26" s="512">
        <v>276</v>
      </c>
      <c r="T26" s="513"/>
      <c r="U26" s="94"/>
      <c r="V26" s="66"/>
      <c r="W26" s="66"/>
      <c r="X26" s="66"/>
      <c r="Y26" s="66"/>
      <c r="Z26" s="66"/>
      <c r="AA26" s="66"/>
      <c r="AB26" s="66"/>
      <c r="AC26" s="67"/>
    </row>
    <row r="27" spans="1:29" s="8" customFormat="1" ht="16.5" customHeight="1" x14ac:dyDescent="0.2">
      <c r="A27" s="77"/>
      <c r="B27" s="66"/>
      <c r="C27" s="227" t="s">
        <v>258</v>
      </c>
      <c r="D27" s="230">
        <v>192</v>
      </c>
      <c r="E27" s="230">
        <v>394</v>
      </c>
      <c r="F27" s="230">
        <f>E27-D27</f>
        <v>202</v>
      </c>
      <c r="G27" s="66"/>
      <c r="H27" s="66"/>
      <c r="I27" s="66"/>
      <c r="J27" s="375"/>
      <c r="K27" s="376"/>
      <c r="L27" s="377"/>
      <c r="M27" s="645"/>
      <c r="N27" s="646"/>
      <c r="O27" s="341" t="s">
        <v>77</v>
      </c>
      <c r="P27" s="342"/>
      <c r="Q27" s="321" t="s">
        <v>88</v>
      </c>
      <c r="R27" s="323"/>
      <c r="S27" s="527">
        <v>20</v>
      </c>
      <c r="T27" s="528"/>
      <c r="U27" s="94"/>
      <c r="V27" s="66"/>
      <c r="W27" s="66"/>
      <c r="X27" s="66"/>
      <c r="Y27" s="66"/>
      <c r="Z27" s="66"/>
      <c r="AA27" s="66"/>
      <c r="AB27" s="66"/>
      <c r="AC27" s="67"/>
    </row>
    <row r="28" spans="1:29" s="8" customFormat="1" ht="16.5" customHeight="1" x14ac:dyDescent="0.2">
      <c r="A28" s="77"/>
      <c r="B28" s="66"/>
      <c r="C28" s="228" t="s">
        <v>194</v>
      </c>
      <c r="D28" s="231">
        <v>39</v>
      </c>
      <c r="E28" s="231">
        <v>65</v>
      </c>
      <c r="F28" s="231">
        <f t="shared" ref="F28:F31" si="3">E28-D28</f>
        <v>26</v>
      </c>
      <c r="G28" s="66"/>
      <c r="H28" s="66"/>
      <c r="I28" s="66"/>
      <c r="J28" s="375"/>
      <c r="K28" s="376"/>
      <c r="L28" s="377"/>
      <c r="M28" s="645"/>
      <c r="N28" s="646"/>
      <c r="O28" s="321" t="s">
        <v>88</v>
      </c>
      <c r="P28" s="323"/>
      <c r="Q28" s="341" t="s">
        <v>77</v>
      </c>
      <c r="R28" s="342"/>
      <c r="S28" s="527">
        <v>46</v>
      </c>
      <c r="T28" s="528"/>
      <c r="U28" s="94"/>
      <c r="V28" s="66"/>
      <c r="W28" s="66"/>
      <c r="X28" s="66"/>
      <c r="Y28" s="66"/>
      <c r="Z28" s="66"/>
      <c r="AA28" s="66"/>
      <c r="AB28" s="66"/>
      <c r="AC28" s="67"/>
    </row>
    <row r="29" spans="1:29" s="8" customFormat="1" ht="16.5" customHeight="1" x14ac:dyDescent="0.2">
      <c r="A29" s="77"/>
      <c r="B29" s="66"/>
      <c r="C29" s="228" t="s">
        <v>318</v>
      </c>
      <c r="D29" s="231">
        <v>62</v>
      </c>
      <c r="E29" s="231"/>
      <c r="F29" s="231">
        <f t="shared" si="3"/>
        <v>-62</v>
      </c>
      <c r="G29" s="66"/>
      <c r="H29" s="66"/>
      <c r="I29" s="66"/>
      <c r="J29" s="375"/>
      <c r="K29" s="376"/>
      <c r="L29" s="377"/>
      <c r="M29" s="647"/>
      <c r="N29" s="648"/>
      <c r="O29" s="457" t="s">
        <v>88</v>
      </c>
      <c r="P29" s="458"/>
      <c r="Q29" s="457" t="s">
        <v>88</v>
      </c>
      <c r="R29" s="458"/>
      <c r="S29" s="493">
        <v>26</v>
      </c>
      <c r="T29" s="494"/>
      <c r="U29" s="94"/>
      <c r="V29" s="66"/>
      <c r="W29" s="66"/>
      <c r="X29" s="66"/>
      <c r="Y29" s="66"/>
      <c r="Z29" s="66"/>
      <c r="AA29" s="66"/>
      <c r="AB29" s="66"/>
      <c r="AC29" s="67"/>
    </row>
    <row r="30" spans="1:29" ht="14.25" customHeight="1" x14ac:dyDescent="0.2">
      <c r="A30" s="31"/>
      <c r="B30" s="32"/>
      <c r="C30" s="228" t="s">
        <v>319</v>
      </c>
      <c r="D30" s="231">
        <v>126</v>
      </c>
      <c r="E30" s="231"/>
      <c r="F30" s="231">
        <f t="shared" si="3"/>
        <v>-126</v>
      </c>
      <c r="G30" s="32"/>
      <c r="H30" s="32"/>
      <c r="I30" s="32"/>
      <c r="J30" s="375"/>
      <c r="K30" s="376"/>
      <c r="L30" s="377"/>
      <c r="M30" s="321" t="s">
        <v>88</v>
      </c>
      <c r="N30" s="323"/>
      <c r="O30" s="341" t="s">
        <v>77</v>
      </c>
      <c r="P30" s="342"/>
      <c r="Q30" s="341" t="s">
        <v>77</v>
      </c>
      <c r="R30" s="342"/>
      <c r="S30" s="381">
        <v>58</v>
      </c>
      <c r="T30" s="382"/>
      <c r="U30" s="94"/>
      <c r="V30" s="32"/>
      <c r="W30" s="32"/>
      <c r="X30" s="32"/>
      <c r="Y30" s="32"/>
      <c r="Z30" s="32"/>
      <c r="AA30" s="32"/>
      <c r="AB30" s="32"/>
      <c r="AC30" s="33"/>
    </row>
    <row r="31" spans="1:29" ht="14.25" customHeight="1" x14ac:dyDescent="0.2">
      <c r="A31" s="31"/>
      <c r="B31" s="32"/>
      <c r="C31" s="229" t="s">
        <v>228</v>
      </c>
      <c r="D31" s="232">
        <v>251</v>
      </c>
      <c r="E31" s="232">
        <v>309</v>
      </c>
      <c r="F31" s="232">
        <f t="shared" si="3"/>
        <v>58</v>
      </c>
      <c r="G31" s="32"/>
      <c r="H31" s="32"/>
      <c r="I31" s="32"/>
      <c r="J31" s="375"/>
      <c r="K31" s="376"/>
      <c r="L31" s="377"/>
      <c r="M31" s="321"/>
      <c r="N31" s="323"/>
      <c r="O31" s="341" t="s">
        <v>77</v>
      </c>
      <c r="P31" s="342"/>
      <c r="Q31" s="321" t="s">
        <v>88</v>
      </c>
      <c r="R31" s="323"/>
      <c r="S31" s="381">
        <v>12</v>
      </c>
      <c r="T31" s="382"/>
      <c r="U31" s="94"/>
      <c r="V31" s="32"/>
      <c r="W31" s="32"/>
      <c r="X31" s="32"/>
      <c r="Y31" s="32"/>
      <c r="Z31" s="32"/>
      <c r="AA31" s="32"/>
      <c r="AB31" s="32"/>
      <c r="AC31" s="33"/>
    </row>
    <row r="32" spans="1:29" ht="14.25" customHeight="1" x14ac:dyDescent="0.2">
      <c r="A32" s="31"/>
      <c r="B32" s="32"/>
      <c r="C32" s="32"/>
      <c r="D32" s="252">
        <f>SUM(D27:D31)</f>
        <v>670</v>
      </c>
      <c r="E32" s="252">
        <f>SUM(E27:E31)</f>
        <v>768</v>
      </c>
      <c r="F32" s="252">
        <f>SUM(F27:F31)</f>
        <v>98</v>
      </c>
      <c r="G32" s="32"/>
      <c r="H32" s="32"/>
      <c r="I32" s="32"/>
      <c r="J32" s="375"/>
      <c r="K32" s="376"/>
      <c r="L32" s="377"/>
      <c r="M32" s="321"/>
      <c r="N32" s="323"/>
      <c r="O32" s="321" t="s">
        <v>88</v>
      </c>
      <c r="P32" s="323"/>
      <c r="Q32" s="341" t="s">
        <v>77</v>
      </c>
      <c r="R32" s="342"/>
      <c r="S32" s="381">
        <v>153</v>
      </c>
      <c r="T32" s="382"/>
      <c r="U32" s="94"/>
      <c r="V32" s="32"/>
      <c r="W32" s="32"/>
      <c r="X32" s="32"/>
      <c r="Y32" s="32"/>
      <c r="Z32" s="32"/>
      <c r="AA32" s="32"/>
      <c r="AB32" s="32"/>
      <c r="AC32" s="33"/>
    </row>
    <row r="33" spans="1:29" ht="23.25" customHeight="1" x14ac:dyDescent="0.2">
      <c r="A33" s="31"/>
      <c r="B33" s="32"/>
      <c r="C33" s="32"/>
      <c r="D33" s="32"/>
      <c r="E33" s="32"/>
      <c r="F33" s="32"/>
      <c r="G33" s="32"/>
      <c r="H33" s="32"/>
      <c r="I33" s="32"/>
      <c r="J33" s="649" t="s">
        <v>301</v>
      </c>
      <c r="K33" s="649"/>
      <c r="L33" s="649"/>
      <c r="M33" s="649"/>
      <c r="N33" s="649"/>
      <c r="O33" s="649"/>
      <c r="P33" s="649"/>
      <c r="Q33" s="649"/>
      <c r="R33" s="649"/>
      <c r="S33" s="649"/>
      <c r="T33" s="649"/>
      <c r="U33" s="32"/>
      <c r="V33" s="32"/>
      <c r="W33" s="32"/>
      <c r="X33" s="65"/>
      <c r="Y33" s="32"/>
      <c r="Z33" s="32"/>
      <c r="AA33" s="32"/>
      <c r="AB33" s="32"/>
      <c r="AC33" s="33"/>
    </row>
    <row r="34" spans="1:29" ht="13.7" customHeight="1" x14ac:dyDescent="0.2">
      <c r="A34" s="31"/>
      <c r="B34" s="32"/>
      <c r="C34" s="32"/>
      <c r="D34" s="32"/>
      <c r="E34" s="32"/>
      <c r="F34" s="32"/>
      <c r="G34" s="32"/>
      <c r="H34" s="32"/>
      <c r="I34" s="32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32"/>
      <c r="V34" s="32"/>
      <c r="W34" s="32"/>
      <c r="X34" s="65"/>
      <c r="Y34" s="32"/>
      <c r="Z34" s="32"/>
      <c r="AA34" s="32"/>
      <c r="AB34" s="32"/>
      <c r="AC34" s="33"/>
    </row>
    <row r="35" spans="1:29" x14ac:dyDescent="0.2">
      <c r="A35" s="31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3"/>
    </row>
    <row r="36" spans="1:29" x14ac:dyDescent="0.2">
      <c r="A36" s="31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3"/>
    </row>
    <row r="37" spans="1:29" x14ac:dyDescent="0.2">
      <c r="A37" s="31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3"/>
    </row>
    <row r="38" spans="1:29" x14ac:dyDescent="0.2">
      <c r="A38" s="31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3"/>
    </row>
    <row r="39" spans="1:29" x14ac:dyDescent="0.2">
      <c r="A39" s="31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3"/>
    </row>
    <row r="40" spans="1:29" x14ac:dyDescent="0.2">
      <c r="A40" s="31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3"/>
    </row>
    <row r="41" spans="1:29" x14ac:dyDescent="0.2">
      <c r="A41" s="31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3"/>
    </row>
    <row r="42" spans="1:29" x14ac:dyDescent="0.2">
      <c r="A42" s="31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3"/>
    </row>
    <row r="43" spans="1:29" x14ac:dyDescent="0.2">
      <c r="A43" s="31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3"/>
    </row>
    <row r="44" spans="1:29" x14ac:dyDescent="0.2">
      <c r="A44" s="31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3"/>
    </row>
    <row r="45" spans="1:29" x14ac:dyDescent="0.2">
      <c r="A45" s="31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3"/>
    </row>
    <row r="46" spans="1:29" x14ac:dyDescent="0.2">
      <c r="A46" s="31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3"/>
    </row>
    <row r="47" spans="1:29" x14ac:dyDescent="0.2">
      <c r="A47" s="31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3"/>
    </row>
    <row r="48" spans="1:29" x14ac:dyDescent="0.2">
      <c r="A48" s="31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3"/>
    </row>
    <row r="49" spans="1:29" x14ac:dyDescent="0.2">
      <c r="A49" s="31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3"/>
    </row>
    <row r="50" spans="1:29" x14ac:dyDescent="0.2">
      <c r="A50" s="31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3"/>
    </row>
    <row r="51" spans="1:29" x14ac:dyDescent="0.2">
      <c r="A51" s="3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3"/>
    </row>
    <row r="52" spans="1:29" x14ac:dyDescent="0.2">
      <c r="A52" s="3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3"/>
    </row>
    <row r="53" spans="1:29" x14ac:dyDescent="0.2">
      <c r="A53" s="3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3"/>
    </row>
    <row r="54" spans="1:29" x14ac:dyDescent="0.2">
      <c r="A54" s="31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3"/>
    </row>
    <row r="55" spans="1:29" x14ac:dyDescent="0.2">
      <c r="A55" s="31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3"/>
    </row>
    <row r="56" spans="1:29" s="11" customFormat="1" x14ac:dyDescent="0.2">
      <c r="A56" s="31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3"/>
    </row>
    <row r="57" spans="1:29" s="11" customFormat="1" x14ac:dyDescent="0.2">
      <c r="A57" s="31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3"/>
    </row>
    <row r="58" spans="1:29" x14ac:dyDescent="0.2">
      <c r="A58" s="31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3"/>
    </row>
    <row r="59" spans="1:29" x14ac:dyDescent="0.2">
      <c r="A59" s="31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3"/>
    </row>
    <row r="60" spans="1:29" x14ac:dyDescent="0.2">
      <c r="A60" s="31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3"/>
    </row>
    <row r="61" spans="1:29" x14ac:dyDescent="0.2">
      <c r="A61" s="31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3"/>
    </row>
    <row r="62" spans="1:29" x14ac:dyDescent="0.2">
      <c r="A62" s="31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3"/>
    </row>
    <row r="63" spans="1:29" x14ac:dyDescent="0.2">
      <c r="A63" s="34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6"/>
    </row>
  </sheetData>
  <mergeCells count="85">
    <mergeCell ref="V19:W19"/>
    <mergeCell ref="V18:W18"/>
    <mergeCell ref="J33:T33"/>
    <mergeCell ref="O31:P31"/>
    <mergeCell ref="Q31:R31"/>
    <mergeCell ref="S31:T31"/>
    <mergeCell ref="O32:P32"/>
    <mergeCell ref="Q32:R32"/>
    <mergeCell ref="S32:T32"/>
    <mergeCell ref="J26:L32"/>
    <mergeCell ref="O26:P26"/>
    <mergeCell ref="Q26:R26"/>
    <mergeCell ref="S26:T26"/>
    <mergeCell ref="O27:P27"/>
    <mergeCell ref="Q27:R27"/>
    <mergeCell ref="S27:T27"/>
    <mergeCell ref="Q30:R30"/>
    <mergeCell ref="S30:T30"/>
    <mergeCell ref="J24:L25"/>
    <mergeCell ref="M24:N25"/>
    <mergeCell ref="O24:P25"/>
    <mergeCell ref="Q24:R25"/>
    <mergeCell ref="S24:T25"/>
    <mergeCell ref="M26:N29"/>
    <mergeCell ref="Q28:R28"/>
    <mergeCell ref="O29:P29"/>
    <mergeCell ref="Q29:R29"/>
    <mergeCell ref="S29:T29"/>
    <mergeCell ref="M30:N32"/>
    <mergeCell ref="O30:P30"/>
    <mergeCell ref="G18:H18"/>
    <mergeCell ref="I18:J18"/>
    <mergeCell ref="K18:L18"/>
    <mergeCell ref="M18:N18"/>
    <mergeCell ref="I21:J21"/>
    <mergeCell ref="K21:L21"/>
    <mergeCell ref="M21:N21"/>
    <mergeCell ref="F21:H21"/>
    <mergeCell ref="G19:H19"/>
    <mergeCell ref="I19:J19"/>
    <mergeCell ref="K19:L19"/>
    <mergeCell ref="M19:N19"/>
    <mergeCell ref="G20:H20"/>
    <mergeCell ref="I20:J20"/>
    <mergeCell ref="K20:L20"/>
    <mergeCell ref="M20:N20"/>
    <mergeCell ref="G7:I7"/>
    <mergeCell ref="D9:AC9"/>
    <mergeCell ref="A11:B11"/>
    <mergeCell ref="A13:B13"/>
    <mergeCell ref="A12:B12"/>
    <mergeCell ref="A9:C10"/>
    <mergeCell ref="C12:C13"/>
    <mergeCell ref="V16:Y16"/>
    <mergeCell ref="F16:H17"/>
    <mergeCell ref="I16:R16"/>
    <mergeCell ref="Q17:R17"/>
    <mergeCell ref="O17:P17"/>
    <mergeCell ref="I17:J17"/>
    <mergeCell ref="K17:L17"/>
    <mergeCell ref="V17:W17"/>
    <mergeCell ref="X17:Y17"/>
    <mergeCell ref="M17:N17"/>
    <mergeCell ref="A6:AC6"/>
    <mergeCell ref="A1:AC1"/>
    <mergeCell ref="A2:AC2"/>
    <mergeCell ref="A3:AC3"/>
    <mergeCell ref="A4:AC4"/>
    <mergeCell ref="A5:AC5"/>
    <mergeCell ref="X18:Y18"/>
    <mergeCell ref="Q19:R19"/>
    <mergeCell ref="O20:P20"/>
    <mergeCell ref="Q20:R20"/>
    <mergeCell ref="O28:P28"/>
    <mergeCell ref="S28:T28"/>
    <mergeCell ref="O18:P18"/>
    <mergeCell ref="X21:Y21"/>
    <mergeCell ref="X19:Y19"/>
    <mergeCell ref="X20:Y20"/>
    <mergeCell ref="Q18:R18"/>
    <mergeCell ref="O19:P19"/>
    <mergeCell ref="V21:W21"/>
    <mergeCell ref="V20:W20"/>
    <mergeCell ref="O21:P21"/>
    <mergeCell ref="Q21:R21"/>
  </mergeCells>
  <printOptions horizontalCentered="1"/>
  <pageMargins left="0.31496062992125984" right="0.31496062992125984" top="0.35433070866141736" bottom="0.35433070866141736" header="0.31496062992125984" footer="0.31496062992125984"/>
  <pageSetup scale="61" orientation="landscape" horizontalDpi="4294967294" verticalDpi="4294967294" r:id="rId1"/>
  <ignoredErrors>
    <ignoredError sqref="F18" numberStoredAsText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C61"/>
  <sheetViews>
    <sheetView zoomScale="90" zoomScaleNormal="90" zoomScaleSheetLayoutView="10" workbookViewId="0">
      <selection sqref="A1:AC61"/>
    </sheetView>
  </sheetViews>
  <sheetFormatPr baseColWidth="10" defaultRowHeight="12" x14ac:dyDescent="0.2"/>
  <cols>
    <col min="1" max="1" width="13" customWidth="1"/>
    <col min="2" max="2" width="2.7109375" customWidth="1"/>
    <col min="3" max="3" width="14.7109375" bestFit="1" customWidth="1"/>
    <col min="4" max="4" width="18.85546875" customWidth="1"/>
    <col min="5" max="5" width="9.85546875" customWidth="1"/>
    <col min="6" max="6" width="14.28515625" customWidth="1"/>
    <col min="7" max="7" width="8" customWidth="1"/>
    <col min="8" max="8" width="8.85546875" customWidth="1"/>
    <col min="9" max="29" width="7" customWidth="1"/>
  </cols>
  <sheetData>
    <row r="1" spans="1:29" s="1" customFormat="1" ht="15" customHeight="1" x14ac:dyDescent="0.15">
      <c r="A1" s="351" t="s">
        <v>2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352"/>
      <c r="AA1" s="352"/>
      <c r="AB1" s="352"/>
      <c r="AC1" s="353"/>
    </row>
    <row r="2" spans="1:29" s="1" customFormat="1" ht="15" customHeight="1" x14ac:dyDescent="0.15">
      <c r="A2" s="354" t="s">
        <v>3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55"/>
      <c r="X2" s="355"/>
      <c r="Y2" s="355"/>
      <c r="Z2" s="355"/>
      <c r="AA2" s="355"/>
      <c r="AB2" s="355"/>
      <c r="AC2" s="356"/>
    </row>
    <row r="3" spans="1:29" s="1" customFormat="1" ht="15" customHeight="1" x14ac:dyDescent="0.15">
      <c r="A3" s="357" t="s">
        <v>21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358"/>
      <c r="W3" s="358"/>
      <c r="X3" s="358"/>
      <c r="Y3" s="358"/>
      <c r="Z3" s="358"/>
      <c r="AA3" s="358"/>
      <c r="AB3" s="358"/>
      <c r="AC3" s="359"/>
    </row>
    <row r="4" spans="1:29" s="1" customFormat="1" ht="15" customHeight="1" x14ac:dyDescent="0.15">
      <c r="A4" s="289" t="s">
        <v>303</v>
      </c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  <c r="S4" s="355"/>
      <c r="T4" s="355"/>
      <c r="U4" s="355"/>
      <c r="V4" s="355"/>
      <c r="W4" s="355"/>
      <c r="X4" s="355"/>
      <c r="Y4" s="355"/>
      <c r="Z4" s="355"/>
      <c r="AA4" s="355"/>
      <c r="AB4" s="355"/>
      <c r="AC4" s="356"/>
    </row>
    <row r="5" spans="1:29" s="1" customFormat="1" ht="15" customHeight="1" x14ac:dyDescent="0.15">
      <c r="A5" s="392" t="s">
        <v>195</v>
      </c>
      <c r="B5" s="393"/>
      <c r="C5" s="393"/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3"/>
      <c r="P5" s="393"/>
      <c r="Q5" s="393"/>
      <c r="R5" s="393"/>
      <c r="S5" s="393"/>
      <c r="T5" s="393"/>
      <c r="U5" s="393"/>
      <c r="V5" s="393"/>
      <c r="W5" s="393"/>
      <c r="X5" s="393"/>
      <c r="Y5" s="393"/>
      <c r="Z5" s="393"/>
      <c r="AA5" s="393"/>
      <c r="AB5" s="393"/>
      <c r="AC5" s="394"/>
    </row>
    <row r="6" spans="1:29" ht="3" customHeight="1" x14ac:dyDescent="0.2">
      <c r="A6" s="365"/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366"/>
      <c r="M6" s="366"/>
      <c r="N6" s="366"/>
      <c r="O6" s="366"/>
      <c r="P6" s="366"/>
      <c r="Q6" s="366"/>
      <c r="R6" s="366"/>
      <c r="S6" s="366"/>
      <c r="T6" s="366"/>
      <c r="U6" s="366"/>
      <c r="V6" s="366"/>
      <c r="W6" s="366"/>
      <c r="X6" s="366"/>
      <c r="Y6" s="366"/>
      <c r="Z6" s="366"/>
      <c r="AA6" s="366"/>
      <c r="AB6" s="366"/>
      <c r="AC6" s="367"/>
    </row>
    <row r="7" spans="1:29" ht="18.75" customHeight="1" x14ac:dyDescent="0.2">
      <c r="A7" s="31"/>
      <c r="B7" s="32"/>
      <c r="C7" s="32"/>
      <c r="D7" s="40"/>
      <c r="E7" s="40"/>
      <c r="F7" s="40"/>
      <c r="G7" s="258"/>
      <c r="H7" s="258"/>
      <c r="I7" s="258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3"/>
    </row>
    <row r="8" spans="1:29" x14ac:dyDescent="0.2">
      <c r="A8" s="31"/>
      <c r="B8" s="32"/>
      <c r="C8" s="41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3"/>
    </row>
    <row r="9" spans="1:29" ht="12" customHeight="1" x14ac:dyDescent="0.2">
      <c r="A9" s="259" t="s">
        <v>123</v>
      </c>
      <c r="B9" s="259"/>
      <c r="C9" s="259"/>
      <c r="D9" s="436" t="s">
        <v>7</v>
      </c>
      <c r="E9" s="436"/>
      <c r="F9" s="436"/>
      <c r="G9" s="436"/>
      <c r="H9" s="436"/>
      <c r="I9" s="436"/>
      <c r="J9" s="436"/>
      <c r="K9" s="436"/>
      <c r="L9" s="436"/>
      <c r="M9" s="436"/>
      <c r="N9" s="436"/>
      <c r="O9" s="436"/>
      <c r="P9" s="436"/>
      <c r="Q9" s="436"/>
      <c r="R9" s="436"/>
      <c r="S9" s="436"/>
      <c r="T9" s="436"/>
      <c r="U9" s="436"/>
      <c r="V9" s="436"/>
      <c r="W9" s="436"/>
      <c r="X9" s="436"/>
      <c r="Y9" s="436"/>
      <c r="Z9" s="436"/>
      <c r="AA9" s="436"/>
      <c r="AB9" s="436"/>
      <c r="AC9" s="436"/>
    </row>
    <row r="10" spans="1:29" ht="23.25" customHeight="1" x14ac:dyDescent="0.2">
      <c r="A10" s="259"/>
      <c r="B10" s="259"/>
      <c r="C10" s="259"/>
      <c r="D10" s="187" t="s">
        <v>8</v>
      </c>
      <c r="E10" s="187" t="s">
        <v>6</v>
      </c>
      <c r="F10" s="187" t="s">
        <v>9</v>
      </c>
      <c r="G10" s="187" t="s">
        <v>6</v>
      </c>
      <c r="H10" s="187" t="s">
        <v>10</v>
      </c>
      <c r="I10" s="187" t="s">
        <v>6</v>
      </c>
      <c r="J10" s="187" t="s">
        <v>11</v>
      </c>
      <c r="K10" s="187" t="s">
        <v>6</v>
      </c>
      <c r="L10" s="187" t="s">
        <v>12</v>
      </c>
      <c r="M10" s="187" t="s">
        <v>6</v>
      </c>
      <c r="N10" s="187" t="s">
        <v>13</v>
      </c>
      <c r="O10" s="187" t="s">
        <v>6</v>
      </c>
      <c r="P10" s="187" t="s">
        <v>14</v>
      </c>
      <c r="Q10" s="187" t="s">
        <v>6</v>
      </c>
      <c r="R10" s="187" t="s">
        <v>15</v>
      </c>
      <c r="S10" s="187" t="s">
        <v>6</v>
      </c>
      <c r="T10" s="187" t="s">
        <v>16</v>
      </c>
      <c r="U10" s="187" t="s">
        <v>6</v>
      </c>
      <c r="V10" s="187" t="s">
        <v>17</v>
      </c>
      <c r="W10" s="187" t="s">
        <v>6</v>
      </c>
      <c r="X10" s="187" t="s">
        <v>18</v>
      </c>
      <c r="Y10" s="187" t="s">
        <v>6</v>
      </c>
      <c r="Z10" s="187" t="s">
        <v>19</v>
      </c>
      <c r="AA10" s="29" t="s">
        <v>6</v>
      </c>
      <c r="AB10" s="188" t="s">
        <v>20</v>
      </c>
      <c r="AC10" s="187" t="s">
        <v>6</v>
      </c>
    </row>
    <row r="11" spans="1:29" ht="28.5" customHeight="1" x14ac:dyDescent="0.2">
      <c r="A11" s="638" t="s">
        <v>0</v>
      </c>
      <c r="B11" s="638"/>
      <c r="C11" s="189">
        <v>111</v>
      </c>
      <c r="D11" s="51">
        <v>14</v>
      </c>
      <c r="E11" s="24">
        <f>D11/$C$11</f>
        <v>0.12612612612612611</v>
      </c>
      <c r="F11" s="51">
        <v>4</v>
      </c>
      <c r="G11" s="24">
        <f>F11/$C$11</f>
        <v>3.6036036036036036E-2</v>
      </c>
      <c r="H11" s="51">
        <v>12</v>
      </c>
      <c r="I11" s="24">
        <f>H11/$C$11</f>
        <v>0.10810810810810811</v>
      </c>
      <c r="J11" s="51">
        <v>25</v>
      </c>
      <c r="K11" s="24">
        <f>J11/$C$11</f>
        <v>0.22522522522522523</v>
      </c>
      <c r="L11" s="51">
        <v>9</v>
      </c>
      <c r="M11" s="24">
        <f>L11/$C$11</f>
        <v>8.1081081081081086E-2</v>
      </c>
      <c r="N11" s="51">
        <v>9</v>
      </c>
      <c r="O11" s="24">
        <f>N11/$C$11</f>
        <v>8.1081081081081086E-2</v>
      </c>
      <c r="P11" s="51">
        <v>6</v>
      </c>
      <c r="Q11" s="24">
        <f>P11/$C$11</f>
        <v>5.4054054054054057E-2</v>
      </c>
      <c r="R11" s="51">
        <v>6</v>
      </c>
      <c r="S11" s="24">
        <f>R11/$C$11</f>
        <v>5.4054054054054057E-2</v>
      </c>
      <c r="T11" s="51"/>
      <c r="U11" s="24">
        <f>T11/$C$11</f>
        <v>0</v>
      </c>
      <c r="V11" s="51"/>
      <c r="W11" s="24">
        <f>V11/$C$11</f>
        <v>0</v>
      </c>
      <c r="X11" s="51"/>
      <c r="Y11" s="24">
        <f>X11/$C$11</f>
        <v>0</v>
      </c>
      <c r="Z11" s="51"/>
      <c r="AA11" s="24">
        <f>Z11/$C$11</f>
        <v>0</v>
      </c>
      <c r="AB11" s="45">
        <f>D11+F11+H11+J11+L11+N11+P11+R11+T11+V11+X11+Z11</f>
        <v>85</v>
      </c>
      <c r="AC11" s="44">
        <f>AB11/C11</f>
        <v>0.76576576576576572</v>
      </c>
    </row>
    <row r="12" spans="1:29" ht="28.5" customHeight="1" x14ac:dyDescent="0.2">
      <c r="A12" s="638" t="s">
        <v>1</v>
      </c>
      <c r="B12" s="638"/>
      <c r="C12" s="631">
        <v>3171</v>
      </c>
      <c r="D12" s="51">
        <v>26</v>
      </c>
      <c r="E12" s="24">
        <f>D12/$C$12</f>
        <v>8.1993062125512457E-3</v>
      </c>
      <c r="F12" s="51">
        <v>13</v>
      </c>
      <c r="G12" s="24">
        <f>F12/$C$12</f>
        <v>4.0996531062756228E-3</v>
      </c>
      <c r="H12" s="51">
        <v>0</v>
      </c>
      <c r="I12" s="24">
        <f>H12/$C$12</f>
        <v>0</v>
      </c>
      <c r="J12" s="51">
        <v>4</v>
      </c>
      <c r="K12" s="24">
        <f>J12/$C$12</f>
        <v>1.2614317250078839E-3</v>
      </c>
      <c r="L12" s="51">
        <v>10</v>
      </c>
      <c r="M12" s="24">
        <f>L12/$C$12</f>
        <v>3.1535793125197099E-3</v>
      </c>
      <c r="N12" s="51">
        <v>63</v>
      </c>
      <c r="O12" s="24">
        <f>N12/$C$12</f>
        <v>1.9867549668874173E-2</v>
      </c>
      <c r="P12" s="51">
        <v>9</v>
      </c>
      <c r="Q12" s="24">
        <f>P12/$C$12</f>
        <v>2.8382213812677389E-3</v>
      </c>
      <c r="R12" s="51">
        <v>6</v>
      </c>
      <c r="S12" s="24">
        <f>R12/$C$12</f>
        <v>1.8921475875118259E-3</v>
      </c>
      <c r="T12" s="51"/>
      <c r="U12" s="24">
        <f>T12/$C$12</f>
        <v>0</v>
      </c>
      <c r="V12" s="51"/>
      <c r="W12" s="24">
        <f>V12/$C$12</f>
        <v>0</v>
      </c>
      <c r="X12" s="51"/>
      <c r="Y12" s="24">
        <f>X12/$C$12</f>
        <v>0</v>
      </c>
      <c r="Z12" s="51"/>
      <c r="AA12" s="24">
        <f>Z12/$C$12</f>
        <v>0</v>
      </c>
      <c r="AB12" s="45">
        <f>D12+F12+H12+J12+L12+N12+P12+R12+T12+V12+X12+Z12</f>
        <v>131</v>
      </c>
      <c r="AC12" s="44">
        <f>AB12/C12</f>
        <v>4.13118889940082E-2</v>
      </c>
    </row>
    <row r="13" spans="1:29" ht="33.75" customHeight="1" x14ac:dyDescent="0.2">
      <c r="A13" s="638" t="s">
        <v>253</v>
      </c>
      <c r="B13" s="638"/>
      <c r="C13" s="631"/>
      <c r="D13" s="51">
        <v>233</v>
      </c>
      <c r="E13" s="24">
        <f>D13/$C$12</f>
        <v>7.3478397981709243E-2</v>
      </c>
      <c r="F13" s="51">
        <v>246</v>
      </c>
      <c r="G13" s="24">
        <f>F13/$C$12</f>
        <v>7.7578051087984864E-2</v>
      </c>
      <c r="H13" s="51">
        <v>260</v>
      </c>
      <c r="I13" s="24">
        <f>H13/$C$12</f>
        <v>8.1993062125512453E-2</v>
      </c>
      <c r="J13" s="51">
        <v>269</v>
      </c>
      <c r="K13" s="24">
        <f>J13/$C$12</f>
        <v>8.4831283506780195E-2</v>
      </c>
      <c r="L13" s="51">
        <v>321</v>
      </c>
      <c r="M13" s="24">
        <f>L13/$C$12</f>
        <v>0.10122989593188268</v>
      </c>
      <c r="N13" s="51">
        <v>413</v>
      </c>
      <c r="O13" s="24">
        <f>N13/$C$12</f>
        <v>0.13024282560706402</v>
      </c>
      <c r="P13" s="51">
        <v>444</v>
      </c>
      <c r="Q13" s="24">
        <f>P13/$C$12</f>
        <v>0.14001892147587511</v>
      </c>
      <c r="R13" s="51">
        <v>470</v>
      </c>
      <c r="S13" s="24">
        <f>R13/$C$12</f>
        <v>0.14821822768842635</v>
      </c>
      <c r="T13" s="51"/>
      <c r="U13" s="24">
        <f>T13/$C$12</f>
        <v>0</v>
      </c>
      <c r="V13" s="51"/>
      <c r="W13" s="24">
        <f>V13/$C$12</f>
        <v>0</v>
      </c>
      <c r="X13" s="51"/>
      <c r="Y13" s="24">
        <f>X13/$C$12</f>
        <v>0</v>
      </c>
      <c r="Z13" s="51"/>
      <c r="AA13" s="24">
        <f>Z13/$C$12</f>
        <v>0</v>
      </c>
      <c r="AB13" s="45">
        <f>+R13</f>
        <v>470</v>
      </c>
      <c r="AC13" s="44">
        <f>AB13/C12</f>
        <v>0.14821822768842635</v>
      </c>
    </row>
    <row r="14" spans="1:29" ht="12" customHeight="1" x14ac:dyDescent="0.2">
      <c r="A14" s="31"/>
      <c r="B14" s="32"/>
      <c r="C14" s="68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3"/>
    </row>
    <row r="15" spans="1:29" x14ac:dyDescent="0.2">
      <c r="A15" s="31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9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3"/>
    </row>
    <row r="16" spans="1:29" ht="18.75" customHeight="1" x14ac:dyDescent="0.2">
      <c r="A16" s="31"/>
      <c r="B16" s="32"/>
      <c r="C16" s="32"/>
      <c r="D16" s="32"/>
      <c r="E16" s="32"/>
      <c r="F16" s="395" t="s">
        <v>150</v>
      </c>
      <c r="G16" s="396"/>
      <c r="H16" s="397"/>
      <c r="I16" s="328" t="s">
        <v>79</v>
      </c>
      <c r="J16" s="329"/>
      <c r="K16" s="329"/>
      <c r="L16" s="329"/>
      <c r="M16" s="329"/>
      <c r="N16" s="329"/>
      <c r="O16" s="329"/>
      <c r="P16" s="329"/>
      <c r="Q16" s="329"/>
      <c r="R16" s="330"/>
      <c r="S16" s="32"/>
      <c r="T16" s="32"/>
      <c r="U16" s="32"/>
      <c r="V16" s="328" t="s">
        <v>80</v>
      </c>
      <c r="W16" s="329"/>
      <c r="X16" s="329"/>
      <c r="Y16" s="330"/>
      <c r="Z16" s="32"/>
      <c r="AA16" s="32"/>
      <c r="AB16" s="32"/>
      <c r="AC16" s="33"/>
    </row>
    <row r="17" spans="1:29" ht="33" customHeight="1" x14ac:dyDescent="0.2">
      <c r="A17" s="31"/>
      <c r="B17" s="32"/>
      <c r="C17" s="32"/>
      <c r="D17" s="32"/>
      <c r="E17" s="32"/>
      <c r="F17" s="398"/>
      <c r="G17" s="399"/>
      <c r="H17" s="400"/>
      <c r="I17" s="328" t="s">
        <v>67</v>
      </c>
      <c r="J17" s="330"/>
      <c r="K17" s="328" t="s">
        <v>68</v>
      </c>
      <c r="L17" s="330"/>
      <c r="M17" s="328" t="s">
        <v>69</v>
      </c>
      <c r="N17" s="330"/>
      <c r="O17" s="328" t="s">
        <v>70</v>
      </c>
      <c r="P17" s="330"/>
      <c r="Q17" s="328" t="s">
        <v>71</v>
      </c>
      <c r="R17" s="330"/>
      <c r="S17" s="32"/>
      <c r="T17" s="32"/>
      <c r="U17" s="32"/>
      <c r="V17" s="328" t="s">
        <v>229</v>
      </c>
      <c r="W17" s="330"/>
      <c r="X17" s="42" t="s">
        <v>65</v>
      </c>
      <c r="Y17" s="43"/>
      <c r="Z17" s="32"/>
      <c r="AA17" s="32"/>
      <c r="AB17" s="32"/>
      <c r="AC17" s="33"/>
    </row>
    <row r="18" spans="1:29" ht="12" customHeight="1" x14ac:dyDescent="0.2">
      <c r="A18" s="31"/>
      <c r="B18" s="32"/>
      <c r="C18" s="32"/>
      <c r="D18" s="32"/>
      <c r="E18" s="32"/>
      <c r="F18" s="76" t="s">
        <v>24</v>
      </c>
      <c r="G18" s="432" t="s">
        <v>299</v>
      </c>
      <c r="H18" s="433"/>
      <c r="I18" s="418">
        <v>43</v>
      </c>
      <c r="J18" s="651"/>
      <c r="K18" s="418">
        <v>12</v>
      </c>
      <c r="L18" s="651"/>
      <c r="M18" s="418">
        <v>47</v>
      </c>
      <c r="N18" s="651"/>
      <c r="O18" s="418">
        <v>70</v>
      </c>
      <c r="P18" s="651"/>
      <c r="Q18" s="420">
        <f>SUM(I18:P18)</f>
        <v>172</v>
      </c>
      <c r="R18" s="421"/>
      <c r="S18" s="32"/>
      <c r="T18" s="32"/>
      <c r="U18" s="32"/>
      <c r="V18" s="501">
        <f>+Q18</f>
        <v>172</v>
      </c>
      <c r="W18" s="503"/>
      <c r="X18" s="420">
        <f>SUM(T18:W18)</f>
        <v>172</v>
      </c>
      <c r="Y18" s="421"/>
      <c r="Z18" s="32"/>
      <c r="AA18" s="32"/>
      <c r="AB18" s="32"/>
      <c r="AC18" s="33"/>
    </row>
    <row r="19" spans="1:29" ht="12" customHeight="1" x14ac:dyDescent="0.2">
      <c r="A19" s="31"/>
      <c r="B19" s="32"/>
      <c r="C19" s="32"/>
      <c r="D19" s="32"/>
      <c r="E19" s="32"/>
      <c r="F19" s="76" t="s">
        <v>26</v>
      </c>
      <c r="G19" s="335" t="s">
        <v>196</v>
      </c>
      <c r="H19" s="336"/>
      <c r="I19" s="408">
        <v>95</v>
      </c>
      <c r="J19" s="650"/>
      <c r="K19" s="408">
        <v>1</v>
      </c>
      <c r="L19" s="650"/>
      <c r="M19" s="408">
        <v>10</v>
      </c>
      <c r="N19" s="650"/>
      <c r="O19" s="408">
        <v>62</v>
      </c>
      <c r="P19" s="650"/>
      <c r="Q19" s="412">
        <f t="shared" ref="Q19:Q21" si="0">SUM(I19:P19)</f>
        <v>168</v>
      </c>
      <c r="R19" s="413"/>
      <c r="S19" s="32"/>
      <c r="T19" s="32"/>
      <c r="U19" s="32"/>
      <c r="V19" s="504">
        <f t="shared" ref="V19:V21" si="1">+Q19</f>
        <v>168</v>
      </c>
      <c r="W19" s="506"/>
      <c r="X19" s="412">
        <f>SUM(T19:W19)</f>
        <v>168</v>
      </c>
      <c r="Y19" s="413"/>
      <c r="Z19" s="32"/>
      <c r="AA19" s="32"/>
      <c r="AB19" s="32"/>
      <c r="AC19" s="33"/>
    </row>
    <row r="20" spans="1:29" ht="12" customHeight="1" x14ac:dyDescent="0.2">
      <c r="A20" s="31"/>
      <c r="B20" s="32"/>
      <c r="C20" s="32"/>
      <c r="D20" s="32"/>
      <c r="E20" s="32"/>
      <c r="F20" s="76" t="s">
        <v>27</v>
      </c>
      <c r="G20" s="335" t="s">
        <v>197</v>
      </c>
      <c r="H20" s="336"/>
      <c r="I20" s="408">
        <v>118</v>
      </c>
      <c r="J20" s="650"/>
      <c r="K20" s="408">
        <v>5</v>
      </c>
      <c r="L20" s="650"/>
      <c r="M20" s="408">
        <v>63</v>
      </c>
      <c r="N20" s="650"/>
      <c r="O20" s="408">
        <v>113</v>
      </c>
      <c r="P20" s="650"/>
      <c r="Q20" s="412">
        <f t="shared" ref="Q20" si="2">SUM(I20:P20)</f>
        <v>299</v>
      </c>
      <c r="R20" s="413"/>
      <c r="S20" s="32"/>
      <c r="T20" s="32"/>
      <c r="U20" s="32"/>
      <c r="V20" s="504">
        <f t="shared" si="1"/>
        <v>299</v>
      </c>
      <c r="W20" s="506"/>
      <c r="X20" s="412">
        <f>SUM(T20:W20)</f>
        <v>299</v>
      </c>
      <c r="Y20" s="413"/>
      <c r="Z20" s="32"/>
      <c r="AA20" s="32"/>
      <c r="AB20" s="32"/>
      <c r="AC20" s="33"/>
    </row>
    <row r="21" spans="1:29" ht="14.25" x14ac:dyDescent="0.2">
      <c r="A21" s="31"/>
      <c r="B21" s="32"/>
      <c r="C21" s="32"/>
      <c r="D21" s="32"/>
      <c r="E21" s="32"/>
      <c r="F21" s="76" t="s">
        <v>30</v>
      </c>
      <c r="G21" s="639" t="s">
        <v>198</v>
      </c>
      <c r="H21" s="640"/>
      <c r="I21" s="408">
        <v>182</v>
      </c>
      <c r="J21" s="650"/>
      <c r="K21" s="408">
        <v>56</v>
      </c>
      <c r="L21" s="650"/>
      <c r="M21" s="408">
        <v>76</v>
      </c>
      <c r="N21" s="650"/>
      <c r="O21" s="408">
        <v>93</v>
      </c>
      <c r="P21" s="650"/>
      <c r="Q21" s="412">
        <f t="shared" si="0"/>
        <v>407</v>
      </c>
      <c r="R21" s="413"/>
      <c r="S21" s="32"/>
      <c r="T21" s="32"/>
      <c r="U21" s="32"/>
      <c r="V21" s="514">
        <f t="shared" si="1"/>
        <v>407</v>
      </c>
      <c r="W21" s="516"/>
      <c r="X21" s="509">
        <f>SUM(T21:W21)</f>
        <v>407</v>
      </c>
      <c r="Y21" s="511"/>
      <c r="Z21" s="32"/>
      <c r="AA21" s="32"/>
      <c r="AB21" s="32"/>
      <c r="AC21" s="33"/>
    </row>
    <row r="22" spans="1:29" ht="14.25" x14ac:dyDescent="0.2">
      <c r="A22" s="31"/>
      <c r="B22" s="32"/>
      <c r="C22" s="32"/>
      <c r="D22" s="32"/>
      <c r="E22" s="32"/>
      <c r="F22" s="462" t="s">
        <v>71</v>
      </c>
      <c r="G22" s="463"/>
      <c r="H22" s="464"/>
      <c r="I22" s="437">
        <f>SUM(I18:J21)</f>
        <v>438</v>
      </c>
      <c r="J22" s="439"/>
      <c r="K22" s="437">
        <f t="shared" ref="K22" si="3">SUM(K18:L21)</f>
        <v>74</v>
      </c>
      <c r="L22" s="439"/>
      <c r="M22" s="437">
        <f t="shared" ref="M22" si="4">SUM(M18:N21)</f>
        <v>196</v>
      </c>
      <c r="N22" s="439"/>
      <c r="O22" s="437">
        <f t="shared" ref="O22" si="5">SUM(O18:P21)</f>
        <v>338</v>
      </c>
      <c r="P22" s="439"/>
      <c r="Q22" s="437">
        <f>SUM(Q18:R21)</f>
        <v>1046</v>
      </c>
      <c r="R22" s="439"/>
      <c r="S22" s="32"/>
      <c r="T22" s="32"/>
      <c r="U22" s="32"/>
      <c r="V22" s="437">
        <f>SUM(V18:W21)</f>
        <v>1046</v>
      </c>
      <c r="W22" s="439"/>
      <c r="X22" s="437">
        <f>SUM(X18:Y21)</f>
        <v>1046</v>
      </c>
      <c r="Y22" s="439"/>
      <c r="Z22" s="32"/>
      <c r="AA22" s="32"/>
      <c r="AB22" s="32"/>
      <c r="AC22" s="33"/>
    </row>
    <row r="23" spans="1:29" x14ac:dyDescent="0.2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3"/>
    </row>
    <row r="24" spans="1:29" x14ac:dyDescent="0.2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3"/>
    </row>
    <row r="25" spans="1:29" ht="33.75" customHeight="1" x14ac:dyDescent="0.2">
      <c r="A25" s="70"/>
      <c r="B25" s="71"/>
      <c r="C25" s="157" t="s">
        <v>315</v>
      </c>
      <c r="D25" s="157" t="s">
        <v>312</v>
      </c>
      <c r="E25" s="157" t="s">
        <v>314</v>
      </c>
      <c r="F25" s="157" t="s">
        <v>313</v>
      </c>
      <c r="G25" s="71"/>
      <c r="H25" s="71"/>
      <c r="I25" s="71"/>
      <c r="J25" s="641" t="s">
        <v>133</v>
      </c>
      <c r="K25" s="641"/>
      <c r="L25" s="641"/>
      <c r="M25" s="642" t="s">
        <v>73</v>
      </c>
      <c r="N25" s="642"/>
      <c r="O25" s="642" t="s">
        <v>74</v>
      </c>
      <c r="P25" s="642"/>
      <c r="Q25" s="642" t="s">
        <v>75</v>
      </c>
      <c r="R25" s="642"/>
      <c r="S25" s="642" t="s">
        <v>76</v>
      </c>
      <c r="T25" s="642"/>
      <c r="U25" s="32"/>
      <c r="V25" s="32"/>
      <c r="W25" s="32"/>
      <c r="X25" s="32"/>
      <c r="Y25" s="32"/>
      <c r="Z25" s="32"/>
      <c r="AA25" s="32"/>
      <c r="AB25" s="32"/>
      <c r="AC25" s="33"/>
    </row>
    <row r="26" spans="1:29" ht="12" customHeight="1" x14ac:dyDescent="0.2">
      <c r="A26" s="70"/>
      <c r="B26" s="71"/>
      <c r="C26" s="191" t="s">
        <v>299</v>
      </c>
      <c r="D26" s="197">
        <v>125</v>
      </c>
      <c r="E26" s="197">
        <v>172</v>
      </c>
      <c r="F26" s="197">
        <f>E26-D26</f>
        <v>47</v>
      </c>
      <c r="G26" s="71"/>
      <c r="H26" s="71"/>
      <c r="I26" s="71"/>
      <c r="J26" s="641"/>
      <c r="K26" s="641"/>
      <c r="L26" s="641"/>
      <c r="M26" s="642"/>
      <c r="N26" s="642"/>
      <c r="O26" s="642"/>
      <c r="P26" s="642"/>
      <c r="Q26" s="642"/>
      <c r="R26" s="642"/>
      <c r="S26" s="642"/>
      <c r="T26" s="642"/>
      <c r="U26" s="32"/>
      <c r="V26" s="32"/>
      <c r="W26" s="32"/>
      <c r="X26" s="32"/>
      <c r="Y26" s="32"/>
      <c r="Z26" s="32"/>
      <c r="AA26" s="32"/>
      <c r="AB26" s="32"/>
      <c r="AC26" s="33"/>
    </row>
    <row r="27" spans="1:29" s="8" customFormat="1" ht="16.5" customHeight="1" x14ac:dyDescent="0.2">
      <c r="A27" s="72"/>
      <c r="B27" s="73"/>
      <c r="C27" s="192" t="s">
        <v>197</v>
      </c>
      <c r="D27" s="198">
        <v>255</v>
      </c>
      <c r="E27" s="198">
        <v>299</v>
      </c>
      <c r="F27" s="198">
        <f t="shared" ref="F27:F29" si="6">E27-D27</f>
        <v>44</v>
      </c>
      <c r="G27" s="73"/>
      <c r="H27" s="73"/>
      <c r="I27" s="73"/>
      <c r="J27" s="265" t="s">
        <v>72</v>
      </c>
      <c r="K27" s="374"/>
      <c r="L27" s="266"/>
      <c r="M27" s="383" t="s">
        <v>87</v>
      </c>
      <c r="N27" s="384"/>
      <c r="O27" s="370" t="s">
        <v>77</v>
      </c>
      <c r="P27" s="371"/>
      <c r="Q27" s="370" t="s">
        <v>77</v>
      </c>
      <c r="R27" s="371"/>
      <c r="S27" s="512">
        <v>256</v>
      </c>
      <c r="T27" s="513"/>
      <c r="U27" s="94"/>
      <c r="V27" s="66"/>
      <c r="W27" s="66"/>
      <c r="X27" s="66"/>
      <c r="Y27" s="66"/>
      <c r="Z27" s="66"/>
      <c r="AA27" s="66"/>
      <c r="AB27" s="66"/>
      <c r="AC27" s="67"/>
    </row>
    <row r="28" spans="1:29" s="8" customFormat="1" ht="16.5" customHeight="1" x14ac:dyDescent="0.2">
      <c r="A28" s="72"/>
      <c r="B28" s="73"/>
      <c r="C28" s="192" t="s">
        <v>196</v>
      </c>
      <c r="D28" s="198">
        <v>151</v>
      </c>
      <c r="E28" s="198">
        <v>168</v>
      </c>
      <c r="F28" s="198">
        <f t="shared" si="6"/>
        <v>17</v>
      </c>
      <c r="G28" s="73"/>
      <c r="H28" s="73"/>
      <c r="I28" s="73"/>
      <c r="J28" s="375"/>
      <c r="K28" s="376"/>
      <c r="L28" s="377"/>
      <c r="M28" s="385"/>
      <c r="N28" s="386"/>
      <c r="O28" s="321" t="s">
        <v>88</v>
      </c>
      <c r="P28" s="323"/>
      <c r="Q28" s="341" t="s">
        <v>77</v>
      </c>
      <c r="R28" s="342"/>
      <c r="S28" s="527">
        <v>1</v>
      </c>
      <c r="T28" s="528"/>
      <c r="U28" s="94"/>
      <c r="V28" s="66"/>
      <c r="W28" s="66"/>
      <c r="X28" s="66"/>
      <c r="Y28" s="66"/>
      <c r="Z28" s="66"/>
      <c r="AA28" s="66"/>
      <c r="AB28" s="66"/>
      <c r="AC28" s="67"/>
    </row>
    <row r="29" spans="1:29" ht="14.25" customHeight="1" x14ac:dyDescent="0.2">
      <c r="A29" s="70"/>
      <c r="B29" s="71"/>
      <c r="C29" s="193" t="s">
        <v>198</v>
      </c>
      <c r="D29" s="199">
        <v>354</v>
      </c>
      <c r="E29" s="199">
        <v>407</v>
      </c>
      <c r="F29" s="199">
        <f t="shared" si="6"/>
        <v>53</v>
      </c>
      <c r="G29" s="71"/>
      <c r="H29" s="71"/>
      <c r="I29" s="71"/>
      <c r="J29" s="375"/>
      <c r="K29" s="376"/>
      <c r="L29" s="377"/>
      <c r="M29" s="331" t="s">
        <v>88</v>
      </c>
      <c r="N29" s="332"/>
      <c r="O29" s="370" t="s">
        <v>77</v>
      </c>
      <c r="P29" s="371"/>
      <c r="Q29" s="370" t="s">
        <v>77</v>
      </c>
      <c r="R29" s="371"/>
      <c r="S29" s="512">
        <v>48</v>
      </c>
      <c r="T29" s="513"/>
      <c r="U29" s="94"/>
      <c r="V29" s="32"/>
      <c r="W29" s="32"/>
      <c r="X29" s="32"/>
      <c r="Y29" s="32"/>
      <c r="Z29" s="32"/>
      <c r="AA29" s="32"/>
      <c r="AB29" s="32"/>
      <c r="AC29" s="33"/>
    </row>
    <row r="30" spans="1:29" ht="14.25" customHeight="1" x14ac:dyDescent="0.2">
      <c r="A30" s="70"/>
      <c r="B30" s="71"/>
      <c r="C30" s="71"/>
      <c r="D30" s="184">
        <f>SUM(D26:D29)</f>
        <v>885</v>
      </c>
      <c r="E30" s="184">
        <f>SUM(E26:E29)</f>
        <v>1046</v>
      </c>
      <c r="F30" s="184">
        <f>SUM(F26:F29)</f>
        <v>161</v>
      </c>
      <c r="G30" s="71"/>
      <c r="H30" s="71"/>
      <c r="I30" s="71"/>
      <c r="J30" s="375"/>
      <c r="K30" s="376"/>
      <c r="L30" s="377"/>
      <c r="M30" s="333"/>
      <c r="N30" s="334"/>
      <c r="O30" s="321" t="s">
        <v>88</v>
      </c>
      <c r="P30" s="323"/>
      <c r="Q30" s="341" t="s">
        <v>77</v>
      </c>
      <c r="R30" s="342"/>
      <c r="S30" s="381">
        <v>133</v>
      </c>
      <c r="T30" s="382"/>
      <c r="U30" s="94"/>
      <c r="V30" s="32"/>
      <c r="W30" s="32"/>
      <c r="X30" s="32"/>
      <c r="Y30" s="32"/>
      <c r="Z30" s="32"/>
      <c r="AA30" s="32"/>
      <c r="AB30" s="32"/>
      <c r="AC30" s="33"/>
    </row>
    <row r="31" spans="1:29" ht="28.5" customHeight="1" x14ac:dyDescent="0.2">
      <c r="A31" s="70"/>
      <c r="B31" s="71"/>
      <c r="C31" s="71"/>
      <c r="D31" s="71"/>
      <c r="E31" s="71"/>
      <c r="F31" s="71"/>
      <c r="G31" s="71"/>
      <c r="H31" s="71"/>
      <c r="I31" s="71"/>
      <c r="J31" s="452" t="s">
        <v>259</v>
      </c>
      <c r="K31" s="452"/>
      <c r="L31" s="452"/>
      <c r="M31" s="452"/>
      <c r="N31" s="452"/>
      <c r="O31" s="452"/>
      <c r="P31" s="452"/>
      <c r="Q31" s="452"/>
      <c r="R31" s="452"/>
      <c r="S31" s="452"/>
      <c r="T31" s="452"/>
      <c r="U31" s="94"/>
      <c r="V31" s="32"/>
      <c r="W31" s="32"/>
      <c r="X31" s="32"/>
      <c r="Y31" s="32"/>
      <c r="Z31" s="32"/>
      <c r="AA31" s="32"/>
      <c r="AB31" s="32"/>
      <c r="AC31" s="33"/>
    </row>
    <row r="32" spans="1:29" x14ac:dyDescent="0.2">
      <c r="A32" s="70"/>
      <c r="B32" s="71"/>
      <c r="C32" s="71"/>
      <c r="D32" s="71"/>
      <c r="E32" s="71"/>
      <c r="F32" s="71"/>
      <c r="G32" s="71"/>
      <c r="H32" s="71"/>
      <c r="I32" s="71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65"/>
      <c r="Y32" s="32"/>
      <c r="Z32" s="32"/>
      <c r="AA32" s="32"/>
      <c r="AB32" s="32"/>
      <c r="AC32" s="33"/>
    </row>
    <row r="33" spans="1:29" x14ac:dyDescent="0.2">
      <c r="A33" s="70"/>
      <c r="B33" s="71"/>
      <c r="C33" s="71"/>
      <c r="D33" s="71"/>
      <c r="E33" s="71"/>
      <c r="F33" s="71"/>
      <c r="G33" s="71"/>
      <c r="H33" s="71"/>
      <c r="I33" s="71"/>
      <c r="J33" s="32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32"/>
      <c r="V33" s="32"/>
      <c r="W33" s="32"/>
      <c r="X33" s="32"/>
      <c r="Y33" s="32"/>
      <c r="Z33" s="32"/>
      <c r="AA33" s="32"/>
      <c r="AB33" s="32"/>
      <c r="AC33" s="33"/>
    </row>
    <row r="34" spans="1:29" x14ac:dyDescent="0.2">
      <c r="A34" s="70"/>
      <c r="B34" s="71"/>
      <c r="C34" s="71"/>
      <c r="D34" s="71"/>
      <c r="E34" s="71"/>
      <c r="F34" s="71"/>
      <c r="G34" s="71"/>
      <c r="H34" s="71"/>
      <c r="I34" s="71"/>
      <c r="J34" s="32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32"/>
      <c r="V34" s="32"/>
      <c r="W34" s="32"/>
      <c r="X34" s="32"/>
      <c r="Y34" s="32"/>
      <c r="Z34" s="32"/>
      <c r="AA34" s="32"/>
      <c r="AB34" s="32"/>
      <c r="AC34" s="33"/>
    </row>
    <row r="35" spans="1:29" x14ac:dyDescent="0.2">
      <c r="A35" s="70"/>
      <c r="B35" s="71"/>
      <c r="C35" s="71"/>
      <c r="D35" s="71"/>
      <c r="E35" s="71"/>
      <c r="F35" s="71"/>
      <c r="G35" s="71"/>
      <c r="H35" s="71"/>
      <c r="I35" s="71"/>
      <c r="J35" s="32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32"/>
      <c r="V35" s="32"/>
      <c r="W35" s="32"/>
      <c r="X35" s="32"/>
      <c r="Y35" s="32"/>
      <c r="Z35" s="32"/>
      <c r="AA35" s="32"/>
      <c r="AB35" s="32"/>
      <c r="AC35" s="33"/>
    </row>
    <row r="36" spans="1:29" x14ac:dyDescent="0.2">
      <c r="A36" s="70"/>
      <c r="B36" s="71"/>
      <c r="C36" s="71"/>
      <c r="D36" s="71"/>
      <c r="E36" s="71"/>
      <c r="F36" s="71"/>
      <c r="G36" s="71"/>
      <c r="H36" s="71"/>
      <c r="I36" s="71"/>
      <c r="J36" s="32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32"/>
      <c r="V36" s="32"/>
      <c r="W36" s="32"/>
      <c r="X36" s="32"/>
      <c r="Y36" s="32"/>
      <c r="Z36" s="32"/>
      <c r="AA36" s="32"/>
      <c r="AB36" s="32"/>
      <c r="AC36" s="33"/>
    </row>
    <row r="37" spans="1:29" x14ac:dyDescent="0.2">
      <c r="A37" s="70"/>
      <c r="B37" s="71"/>
      <c r="C37" s="71"/>
      <c r="D37" s="71"/>
      <c r="E37" s="71"/>
      <c r="F37" s="71"/>
      <c r="G37" s="71"/>
      <c r="H37" s="71"/>
      <c r="I37" s="71"/>
      <c r="J37" s="32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32"/>
      <c r="V37" s="32"/>
      <c r="W37" s="32"/>
      <c r="X37" s="32"/>
      <c r="Y37" s="32"/>
      <c r="Z37" s="32"/>
      <c r="AA37" s="32"/>
      <c r="AB37" s="32"/>
      <c r="AC37" s="33"/>
    </row>
    <row r="38" spans="1:29" x14ac:dyDescent="0.2">
      <c r="A38" s="70"/>
      <c r="B38" s="71"/>
      <c r="C38" s="71"/>
      <c r="D38" s="71"/>
      <c r="E38" s="71"/>
      <c r="F38" s="71"/>
      <c r="G38" s="71"/>
      <c r="H38" s="71"/>
      <c r="I38" s="71"/>
      <c r="J38" s="32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32"/>
      <c r="V38" s="32"/>
      <c r="W38" s="32"/>
      <c r="X38" s="32"/>
      <c r="Y38" s="32"/>
      <c r="Z38" s="32"/>
      <c r="AA38" s="32"/>
      <c r="AB38" s="32"/>
      <c r="AC38" s="33"/>
    </row>
    <row r="39" spans="1:29" x14ac:dyDescent="0.2">
      <c r="A39" s="70"/>
      <c r="B39" s="71"/>
      <c r="C39" s="71"/>
      <c r="D39" s="71"/>
      <c r="E39" s="71"/>
      <c r="F39" s="71"/>
      <c r="G39" s="71"/>
      <c r="H39" s="71"/>
      <c r="I39" s="71"/>
      <c r="J39" s="32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32"/>
      <c r="V39" s="32"/>
      <c r="W39" s="32"/>
      <c r="X39" s="32"/>
      <c r="Y39" s="32"/>
      <c r="Z39" s="32"/>
      <c r="AA39" s="32"/>
      <c r="AB39" s="32"/>
      <c r="AC39" s="33"/>
    </row>
    <row r="40" spans="1:29" x14ac:dyDescent="0.2">
      <c r="A40" s="70"/>
      <c r="B40" s="71"/>
      <c r="C40" s="71"/>
      <c r="D40" s="71"/>
      <c r="E40" s="71"/>
      <c r="F40" s="71"/>
      <c r="G40" s="71"/>
      <c r="H40" s="71"/>
      <c r="I40" s="71"/>
      <c r="J40" s="32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32"/>
      <c r="V40" s="32"/>
      <c r="W40" s="32"/>
      <c r="X40" s="32"/>
      <c r="Y40" s="32"/>
      <c r="Z40" s="32"/>
      <c r="AA40" s="32"/>
      <c r="AB40" s="32"/>
      <c r="AC40" s="33"/>
    </row>
    <row r="41" spans="1:29" x14ac:dyDescent="0.2">
      <c r="A41" s="70"/>
      <c r="B41" s="71"/>
      <c r="C41" s="71"/>
      <c r="D41" s="71"/>
      <c r="E41" s="71"/>
      <c r="F41" s="71"/>
      <c r="G41" s="71"/>
      <c r="H41" s="71"/>
      <c r="I41" s="71"/>
      <c r="J41" s="32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32"/>
      <c r="V41" s="32"/>
      <c r="W41" s="32"/>
      <c r="X41" s="32"/>
      <c r="Y41" s="32"/>
      <c r="Z41" s="32"/>
      <c r="AA41" s="32"/>
      <c r="AB41" s="32"/>
      <c r="AC41" s="33"/>
    </row>
    <row r="42" spans="1:29" x14ac:dyDescent="0.2">
      <c r="A42" s="70"/>
      <c r="B42" s="71"/>
      <c r="C42" s="71"/>
      <c r="D42" s="71"/>
      <c r="E42" s="71"/>
      <c r="F42" s="71"/>
      <c r="G42" s="71"/>
      <c r="H42" s="71"/>
      <c r="I42" s="71"/>
      <c r="J42" s="32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32"/>
      <c r="V42" s="32"/>
      <c r="W42" s="32"/>
      <c r="X42" s="32"/>
      <c r="Y42" s="32"/>
      <c r="Z42" s="32"/>
      <c r="AA42" s="32"/>
      <c r="AB42" s="32"/>
      <c r="AC42" s="33"/>
    </row>
    <row r="43" spans="1:29" x14ac:dyDescent="0.2">
      <c r="A43" s="70"/>
      <c r="B43" s="71"/>
      <c r="C43" s="71"/>
      <c r="D43" s="71"/>
      <c r="E43" s="71"/>
      <c r="F43" s="71"/>
      <c r="G43" s="71"/>
      <c r="H43" s="71"/>
      <c r="I43" s="71"/>
      <c r="J43" s="32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32"/>
      <c r="V43" s="32"/>
      <c r="W43" s="32"/>
      <c r="X43" s="32"/>
      <c r="Y43" s="32"/>
      <c r="Z43" s="32"/>
      <c r="AA43" s="32"/>
      <c r="AB43" s="32"/>
      <c r="AC43" s="33"/>
    </row>
    <row r="44" spans="1:29" x14ac:dyDescent="0.2">
      <c r="A44" s="70"/>
      <c r="B44" s="71"/>
      <c r="C44" s="71"/>
      <c r="D44" s="71"/>
      <c r="E44" s="71"/>
      <c r="F44" s="71"/>
      <c r="G44" s="71"/>
      <c r="H44" s="71"/>
      <c r="I44" s="71"/>
      <c r="J44" s="32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32"/>
      <c r="V44" s="32"/>
      <c r="W44" s="32"/>
      <c r="X44" s="32"/>
      <c r="Y44" s="32"/>
      <c r="Z44" s="32"/>
      <c r="AA44" s="32"/>
      <c r="AB44" s="32"/>
      <c r="AC44" s="33"/>
    </row>
    <row r="45" spans="1:29" x14ac:dyDescent="0.2">
      <c r="A45" s="70"/>
      <c r="B45" s="71"/>
      <c r="C45" s="71"/>
      <c r="D45" s="71"/>
      <c r="E45" s="71"/>
      <c r="F45" s="71"/>
      <c r="G45" s="71"/>
      <c r="H45" s="71"/>
      <c r="I45" s="71"/>
      <c r="J45" s="32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32"/>
      <c r="V45" s="32"/>
      <c r="W45" s="32"/>
      <c r="X45" s="32"/>
      <c r="Y45" s="32"/>
      <c r="Z45" s="32"/>
      <c r="AA45" s="32"/>
      <c r="AB45" s="32"/>
      <c r="AC45" s="33"/>
    </row>
    <row r="46" spans="1:29" x14ac:dyDescent="0.2">
      <c r="A46" s="70"/>
      <c r="B46" s="71"/>
      <c r="C46" s="71"/>
      <c r="D46" s="71"/>
      <c r="E46" s="71"/>
      <c r="F46" s="71"/>
      <c r="G46" s="71"/>
      <c r="H46" s="71"/>
      <c r="I46" s="71"/>
      <c r="J46" s="32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32"/>
      <c r="V46" s="32"/>
      <c r="W46" s="32"/>
      <c r="X46" s="32"/>
      <c r="Y46" s="32"/>
      <c r="Z46" s="32"/>
      <c r="AA46" s="32"/>
      <c r="AB46" s="32"/>
      <c r="AC46" s="33"/>
    </row>
    <row r="47" spans="1:29" x14ac:dyDescent="0.2">
      <c r="A47" s="70"/>
      <c r="B47" s="71"/>
      <c r="C47" s="71"/>
      <c r="D47" s="71"/>
      <c r="E47" s="71"/>
      <c r="F47" s="71"/>
      <c r="G47" s="71"/>
      <c r="H47" s="71"/>
      <c r="I47" s="71"/>
      <c r="J47" s="32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32"/>
      <c r="V47" s="32"/>
      <c r="W47" s="32"/>
      <c r="X47" s="32"/>
      <c r="Y47" s="32"/>
      <c r="Z47" s="32"/>
      <c r="AA47" s="32"/>
      <c r="AB47" s="32"/>
      <c r="AC47" s="33"/>
    </row>
    <row r="48" spans="1:29" x14ac:dyDescent="0.2">
      <c r="A48" s="70"/>
      <c r="B48" s="71"/>
      <c r="C48" s="71"/>
      <c r="D48" s="71"/>
      <c r="E48" s="71"/>
      <c r="F48" s="71"/>
      <c r="G48" s="71"/>
      <c r="H48" s="71"/>
      <c r="I48" s="71"/>
      <c r="J48" s="32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32"/>
      <c r="V48" s="32"/>
      <c r="W48" s="32"/>
      <c r="X48" s="32"/>
      <c r="Y48" s="32"/>
      <c r="Z48" s="32"/>
      <c r="AA48" s="32"/>
      <c r="AB48" s="32"/>
      <c r="AC48" s="33"/>
    </row>
    <row r="49" spans="1:29" x14ac:dyDescent="0.2">
      <c r="A49" s="70"/>
      <c r="B49" s="71"/>
      <c r="C49" s="71"/>
      <c r="D49" s="71"/>
      <c r="E49" s="71"/>
      <c r="F49" s="71"/>
      <c r="G49" s="71"/>
      <c r="H49" s="71"/>
      <c r="I49" s="71"/>
      <c r="J49" s="32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32"/>
      <c r="V49" s="32"/>
      <c r="W49" s="32"/>
      <c r="X49" s="32"/>
      <c r="Y49" s="32"/>
      <c r="Z49" s="32"/>
      <c r="AA49" s="32"/>
      <c r="AB49" s="32"/>
      <c r="AC49" s="33"/>
    </row>
    <row r="50" spans="1:29" x14ac:dyDescent="0.2">
      <c r="A50" s="70"/>
      <c r="B50" s="71"/>
      <c r="C50" s="71"/>
      <c r="D50" s="71"/>
      <c r="E50" s="71"/>
      <c r="F50" s="71"/>
      <c r="G50" s="71"/>
      <c r="H50" s="71"/>
      <c r="I50" s="71"/>
      <c r="J50" s="32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32"/>
      <c r="V50" s="32"/>
      <c r="W50" s="32"/>
      <c r="X50" s="32"/>
      <c r="Y50" s="32"/>
      <c r="Z50" s="32"/>
      <c r="AA50" s="32"/>
      <c r="AB50" s="32"/>
      <c r="AC50" s="33"/>
    </row>
    <row r="51" spans="1:29" x14ac:dyDescent="0.2">
      <c r="A51" s="70"/>
      <c r="B51" s="71"/>
      <c r="C51" s="71"/>
      <c r="D51" s="71"/>
      <c r="E51" s="71"/>
      <c r="F51" s="71"/>
      <c r="G51" s="71"/>
      <c r="H51" s="71"/>
      <c r="I51" s="71"/>
      <c r="J51" s="32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32"/>
      <c r="V51" s="32"/>
      <c r="W51" s="32"/>
      <c r="X51" s="32"/>
      <c r="Y51" s="32"/>
      <c r="Z51" s="32"/>
      <c r="AA51" s="32"/>
      <c r="AB51" s="32"/>
      <c r="AC51" s="33"/>
    </row>
    <row r="52" spans="1:29" x14ac:dyDescent="0.2">
      <c r="A52" s="70"/>
      <c r="B52" s="71"/>
      <c r="C52" s="71"/>
      <c r="D52" s="71"/>
      <c r="E52" s="71"/>
      <c r="F52" s="71"/>
      <c r="G52" s="71"/>
      <c r="H52" s="71"/>
      <c r="I52" s="71"/>
      <c r="J52" s="32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32"/>
      <c r="V52" s="32"/>
      <c r="W52" s="32"/>
      <c r="X52" s="32"/>
      <c r="Y52" s="32"/>
      <c r="Z52" s="32"/>
      <c r="AA52" s="32"/>
      <c r="AB52" s="32"/>
      <c r="AC52" s="33"/>
    </row>
    <row r="53" spans="1:29" x14ac:dyDescent="0.2">
      <c r="A53" s="70"/>
      <c r="B53" s="71"/>
      <c r="C53" s="71"/>
      <c r="D53" s="71"/>
      <c r="E53" s="71"/>
      <c r="F53" s="71"/>
      <c r="G53" s="71"/>
      <c r="H53" s="71"/>
      <c r="I53" s="71"/>
      <c r="J53" s="32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32"/>
      <c r="V53" s="32"/>
      <c r="W53" s="32"/>
      <c r="X53" s="32"/>
      <c r="Y53" s="32"/>
      <c r="Z53" s="32"/>
      <c r="AA53" s="32"/>
      <c r="AB53" s="32"/>
      <c r="AC53" s="33"/>
    </row>
    <row r="54" spans="1:29" s="11" customFormat="1" x14ac:dyDescent="0.2">
      <c r="A54" s="70"/>
      <c r="B54" s="71"/>
      <c r="C54" s="71"/>
      <c r="D54" s="71"/>
      <c r="E54" s="71"/>
      <c r="F54" s="71"/>
      <c r="G54" s="71"/>
      <c r="H54" s="71"/>
      <c r="I54" s="71"/>
      <c r="J54" s="32"/>
      <c r="U54" s="32"/>
      <c r="V54" s="32"/>
      <c r="W54" s="32"/>
      <c r="X54" s="32"/>
      <c r="Y54" s="32"/>
      <c r="Z54" s="32"/>
      <c r="AA54" s="32"/>
      <c r="AB54" s="32"/>
      <c r="AC54" s="33"/>
    </row>
    <row r="55" spans="1:29" s="11" customFormat="1" x14ac:dyDescent="0.2">
      <c r="A55" s="70"/>
      <c r="B55" s="71"/>
      <c r="C55" s="71"/>
      <c r="D55" s="71"/>
      <c r="E55" s="71"/>
      <c r="F55" s="71"/>
      <c r="G55" s="71"/>
      <c r="H55" s="71"/>
      <c r="I55" s="71"/>
      <c r="J55" s="32"/>
      <c r="U55" s="32"/>
      <c r="V55" s="32"/>
      <c r="W55" s="32"/>
      <c r="X55" s="32"/>
      <c r="Y55" s="32"/>
      <c r="Z55" s="32"/>
      <c r="AA55" s="32"/>
      <c r="AB55" s="32"/>
      <c r="AC55" s="33"/>
    </row>
    <row r="56" spans="1:29" x14ac:dyDescent="0.2">
      <c r="A56" s="70"/>
      <c r="B56" s="71"/>
      <c r="C56" s="71"/>
      <c r="D56" s="71"/>
      <c r="E56" s="71"/>
      <c r="F56" s="71"/>
      <c r="G56" s="71"/>
      <c r="H56" s="71"/>
      <c r="I56" s="71"/>
      <c r="J56" s="32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32"/>
      <c r="V56" s="32"/>
      <c r="W56" s="32"/>
      <c r="X56" s="32"/>
      <c r="Y56" s="32"/>
      <c r="Z56" s="32"/>
      <c r="AA56" s="32"/>
      <c r="AB56" s="32"/>
      <c r="AC56" s="33"/>
    </row>
    <row r="57" spans="1:29" x14ac:dyDescent="0.2">
      <c r="A57" s="70"/>
      <c r="B57" s="71"/>
      <c r="C57" s="71"/>
      <c r="D57" s="71"/>
      <c r="E57" s="71"/>
      <c r="F57" s="71"/>
      <c r="G57" s="71"/>
      <c r="H57" s="71"/>
      <c r="I57" s="71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3"/>
    </row>
    <row r="58" spans="1:29" x14ac:dyDescent="0.2">
      <c r="A58" s="70"/>
      <c r="B58" s="71"/>
      <c r="C58" s="71"/>
      <c r="D58" s="71"/>
      <c r="E58" s="71"/>
      <c r="F58" s="71"/>
      <c r="G58" s="71"/>
      <c r="H58" s="71"/>
      <c r="I58" s="71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3"/>
    </row>
    <row r="59" spans="1:29" x14ac:dyDescent="0.2">
      <c r="A59" s="70"/>
      <c r="B59" s="71"/>
      <c r="C59" s="71"/>
      <c r="D59" s="71"/>
      <c r="E59" s="71"/>
      <c r="F59" s="71"/>
      <c r="G59" s="71"/>
      <c r="H59" s="71"/>
      <c r="I59" s="71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3"/>
    </row>
    <row r="60" spans="1:29" x14ac:dyDescent="0.2">
      <c r="A60" s="70"/>
      <c r="B60" s="71"/>
      <c r="C60" s="71"/>
      <c r="D60" s="71"/>
      <c r="E60" s="71"/>
      <c r="F60" s="71"/>
      <c r="G60" s="71"/>
      <c r="H60" s="71"/>
      <c r="I60" s="71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3"/>
    </row>
    <row r="61" spans="1:29" x14ac:dyDescent="0.2">
      <c r="A61" s="74"/>
      <c r="B61" s="75"/>
      <c r="C61" s="75"/>
      <c r="D61" s="75"/>
      <c r="E61" s="75"/>
      <c r="F61" s="75"/>
      <c r="G61" s="75"/>
      <c r="H61" s="75"/>
      <c r="I61" s="7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6"/>
    </row>
  </sheetData>
  <mergeCells count="83">
    <mergeCell ref="O25:P26"/>
    <mergeCell ref="F22:H22"/>
    <mergeCell ref="I22:J22"/>
    <mergeCell ref="K22:L22"/>
    <mergeCell ref="M22:N22"/>
    <mergeCell ref="O22:P22"/>
    <mergeCell ref="J25:L26"/>
    <mergeCell ref="M25:N26"/>
    <mergeCell ref="G20:H20"/>
    <mergeCell ref="I20:J20"/>
    <mergeCell ref="G21:H21"/>
    <mergeCell ref="I21:J21"/>
    <mergeCell ref="K21:L21"/>
    <mergeCell ref="K20:L20"/>
    <mergeCell ref="J31:T31"/>
    <mergeCell ref="O27:P27"/>
    <mergeCell ref="M29:N30"/>
    <mergeCell ref="O29:P29"/>
    <mergeCell ref="Q29:R29"/>
    <mergeCell ref="S29:T29"/>
    <mergeCell ref="J27:L30"/>
    <mergeCell ref="M27:N28"/>
    <mergeCell ref="O28:P28"/>
    <mergeCell ref="O30:P30"/>
    <mergeCell ref="Q30:R30"/>
    <mergeCell ref="S30:T30"/>
    <mergeCell ref="X22:Y22"/>
    <mergeCell ref="Q28:R28"/>
    <mergeCell ref="S28:T28"/>
    <mergeCell ref="Q25:R26"/>
    <mergeCell ref="S25:T26"/>
    <mergeCell ref="Q22:R22"/>
    <mergeCell ref="Q27:R27"/>
    <mergeCell ref="S27:T27"/>
    <mergeCell ref="V22:W22"/>
    <mergeCell ref="M20:N20"/>
    <mergeCell ref="O20:P20"/>
    <mergeCell ref="V21:W21"/>
    <mergeCell ref="X21:Y21"/>
    <mergeCell ref="Q21:R21"/>
    <mergeCell ref="M21:N21"/>
    <mergeCell ref="V19:W19"/>
    <mergeCell ref="X19:Y19"/>
    <mergeCell ref="V20:W20"/>
    <mergeCell ref="X20:Y20"/>
    <mergeCell ref="Q20:R20"/>
    <mergeCell ref="V18:W18"/>
    <mergeCell ref="V16:Y16"/>
    <mergeCell ref="O21:P21"/>
    <mergeCell ref="X18:Y18"/>
    <mergeCell ref="G19:H19"/>
    <mergeCell ref="I19:J19"/>
    <mergeCell ref="K19:L19"/>
    <mergeCell ref="M19:N19"/>
    <mergeCell ref="O19:P19"/>
    <mergeCell ref="Q19:R19"/>
    <mergeCell ref="G18:H18"/>
    <mergeCell ref="I18:J18"/>
    <mergeCell ref="K18:L18"/>
    <mergeCell ref="M18:N18"/>
    <mergeCell ref="O18:P18"/>
    <mergeCell ref="Q18:R18"/>
    <mergeCell ref="A6:AC6"/>
    <mergeCell ref="A1:AC1"/>
    <mergeCell ref="A2:AC2"/>
    <mergeCell ref="A3:AC3"/>
    <mergeCell ref="A4:AC4"/>
    <mergeCell ref="A5:AC5"/>
    <mergeCell ref="G7:I7"/>
    <mergeCell ref="D9:AC9"/>
    <mergeCell ref="A11:B11"/>
    <mergeCell ref="A13:B13"/>
    <mergeCell ref="F16:H17"/>
    <mergeCell ref="I16:R16"/>
    <mergeCell ref="I17:J17"/>
    <mergeCell ref="K17:L17"/>
    <mergeCell ref="O17:P17"/>
    <mergeCell ref="Q17:R17"/>
    <mergeCell ref="V17:W17"/>
    <mergeCell ref="A12:B12"/>
    <mergeCell ref="A9:C10"/>
    <mergeCell ref="C12:C13"/>
    <mergeCell ref="M17:N17"/>
  </mergeCells>
  <printOptions horizontalCentered="1"/>
  <pageMargins left="0.31496062992125984" right="0.31496062992125984" top="0.35433070866141736" bottom="0.35433070866141736" header="0.31496062992125984" footer="0.31496062992125984"/>
  <pageSetup scale="62" orientation="landscape" horizontalDpi="4294967294" verticalDpi="4294967294" r:id="rId1"/>
  <ignoredErrors>
    <ignoredError sqref="F18:F21" numberStoredAsText="1"/>
    <ignoredError sqref="Q20" formula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C64"/>
  <sheetViews>
    <sheetView zoomScale="90" zoomScaleNormal="90" zoomScaleSheetLayoutView="10" workbookViewId="0">
      <selection sqref="A1:AC64"/>
    </sheetView>
  </sheetViews>
  <sheetFormatPr baseColWidth="10" defaultRowHeight="12" x14ac:dyDescent="0.2"/>
  <cols>
    <col min="1" max="1" width="13" customWidth="1"/>
    <col min="2" max="2" width="3.7109375" customWidth="1"/>
    <col min="3" max="3" width="11.7109375" bestFit="1" customWidth="1"/>
    <col min="4" max="4" width="18.42578125" customWidth="1"/>
    <col min="5" max="5" width="10.140625" customWidth="1"/>
    <col min="6" max="6" width="21.140625" customWidth="1"/>
    <col min="7" max="7" width="7" customWidth="1"/>
    <col min="8" max="8" width="7.85546875" bestFit="1" customWidth="1"/>
    <col min="9" max="9" width="7" customWidth="1"/>
    <col min="10" max="10" width="7.85546875" bestFit="1" customWidth="1"/>
    <col min="11" max="11" width="7" customWidth="1"/>
    <col min="12" max="12" width="7.85546875" bestFit="1" customWidth="1"/>
    <col min="13" max="27" width="7" customWidth="1"/>
    <col min="28" max="28" width="9.28515625" bestFit="1" customWidth="1"/>
    <col min="29" max="29" width="7" customWidth="1"/>
  </cols>
  <sheetData>
    <row r="1" spans="1:29" s="1" customFormat="1" ht="15" customHeight="1" x14ac:dyDescent="0.15">
      <c r="A1" s="351" t="s">
        <v>2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352"/>
      <c r="AA1" s="352"/>
      <c r="AB1" s="352"/>
      <c r="AC1" s="353"/>
    </row>
    <row r="2" spans="1:29" s="1" customFormat="1" ht="15" customHeight="1" x14ac:dyDescent="0.15">
      <c r="A2" s="354" t="s">
        <v>3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55"/>
      <c r="X2" s="355"/>
      <c r="Y2" s="355"/>
      <c r="Z2" s="355"/>
      <c r="AA2" s="355"/>
      <c r="AB2" s="355"/>
      <c r="AC2" s="356"/>
    </row>
    <row r="3" spans="1:29" s="1" customFormat="1" ht="15" customHeight="1" x14ac:dyDescent="0.15">
      <c r="A3" s="357" t="s">
        <v>21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358"/>
      <c r="W3" s="358"/>
      <c r="X3" s="358"/>
      <c r="Y3" s="358"/>
      <c r="Z3" s="358"/>
      <c r="AA3" s="358"/>
      <c r="AB3" s="358"/>
      <c r="AC3" s="359"/>
    </row>
    <row r="4" spans="1:29" s="1" customFormat="1" ht="15" customHeight="1" x14ac:dyDescent="0.15">
      <c r="A4" s="289" t="s">
        <v>303</v>
      </c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  <c r="S4" s="355"/>
      <c r="T4" s="355"/>
      <c r="U4" s="355"/>
      <c r="V4" s="355"/>
      <c r="W4" s="355"/>
      <c r="X4" s="355"/>
      <c r="Y4" s="355"/>
      <c r="Z4" s="355"/>
      <c r="AA4" s="355"/>
      <c r="AB4" s="355"/>
      <c r="AC4" s="356"/>
    </row>
    <row r="5" spans="1:29" s="1" customFormat="1" ht="15" customHeight="1" x14ac:dyDescent="0.15">
      <c r="A5" s="392" t="s">
        <v>199</v>
      </c>
      <c r="B5" s="393"/>
      <c r="C5" s="393"/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3"/>
      <c r="P5" s="393"/>
      <c r="Q5" s="393"/>
      <c r="R5" s="393"/>
      <c r="S5" s="393"/>
      <c r="T5" s="393"/>
      <c r="U5" s="393"/>
      <c r="V5" s="393"/>
      <c r="W5" s="393"/>
      <c r="X5" s="393"/>
      <c r="Y5" s="393"/>
      <c r="Z5" s="393"/>
      <c r="AA5" s="393"/>
      <c r="AB5" s="393"/>
      <c r="AC5" s="394"/>
    </row>
    <row r="6" spans="1:29" ht="3" customHeight="1" x14ac:dyDescent="0.2">
      <c r="A6" s="365"/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366"/>
      <c r="M6" s="366"/>
      <c r="N6" s="366"/>
      <c r="O6" s="366"/>
      <c r="P6" s="366"/>
      <c r="Q6" s="366"/>
      <c r="R6" s="366"/>
      <c r="S6" s="366"/>
      <c r="T6" s="366"/>
      <c r="U6" s="366"/>
      <c r="V6" s="366"/>
      <c r="W6" s="366"/>
      <c r="X6" s="366"/>
      <c r="Y6" s="366"/>
      <c r="Z6" s="366"/>
      <c r="AA6" s="366"/>
      <c r="AB6" s="366"/>
      <c r="AC6" s="367"/>
    </row>
    <row r="7" spans="1:29" ht="18.75" customHeight="1" x14ac:dyDescent="0.2">
      <c r="A7" s="31"/>
      <c r="B7" s="32"/>
      <c r="C7" s="32"/>
      <c r="D7" s="40"/>
      <c r="E7" s="40"/>
      <c r="F7" s="40"/>
      <c r="G7" s="435"/>
      <c r="H7" s="258"/>
      <c r="I7" s="258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3"/>
    </row>
    <row r="8" spans="1:29" x14ac:dyDescent="0.2">
      <c r="A8" s="31"/>
      <c r="B8" s="32"/>
      <c r="C8" s="41"/>
      <c r="D8" s="32"/>
      <c r="E8" s="32"/>
      <c r="F8" s="32"/>
      <c r="G8" s="32"/>
      <c r="H8" s="32"/>
      <c r="I8" s="32"/>
      <c r="J8" s="83"/>
      <c r="K8" s="32"/>
      <c r="L8" s="83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3"/>
    </row>
    <row r="9" spans="1:29" ht="12" customHeight="1" x14ac:dyDescent="0.2">
      <c r="A9" s="259" t="s">
        <v>123</v>
      </c>
      <c r="B9" s="259"/>
      <c r="C9" s="259"/>
      <c r="D9" s="436" t="s">
        <v>7</v>
      </c>
      <c r="E9" s="436"/>
      <c r="F9" s="436"/>
      <c r="G9" s="436"/>
      <c r="H9" s="436"/>
      <c r="I9" s="436"/>
      <c r="J9" s="436"/>
      <c r="K9" s="436"/>
      <c r="L9" s="436"/>
      <c r="M9" s="436"/>
      <c r="N9" s="436"/>
      <c r="O9" s="436"/>
      <c r="P9" s="436"/>
      <c r="Q9" s="436"/>
      <c r="R9" s="436"/>
      <c r="S9" s="436"/>
      <c r="T9" s="436"/>
      <c r="U9" s="436"/>
      <c r="V9" s="436"/>
      <c r="W9" s="436"/>
      <c r="X9" s="436"/>
      <c r="Y9" s="436"/>
      <c r="Z9" s="436"/>
      <c r="AA9" s="436"/>
      <c r="AB9" s="436"/>
      <c r="AC9" s="436"/>
    </row>
    <row r="10" spans="1:29" ht="23.25" customHeight="1" x14ac:dyDescent="0.2">
      <c r="A10" s="259"/>
      <c r="B10" s="259"/>
      <c r="C10" s="259"/>
      <c r="D10" s="187" t="s">
        <v>8</v>
      </c>
      <c r="E10" s="187" t="s">
        <v>6</v>
      </c>
      <c r="F10" s="187" t="s">
        <v>9</v>
      </c>
      <c r="G10" s="187" t="s">
        <v>6</v>
      </c>
      <c r="H10" s="187" t="s">
        <v>10</v>
      </c>
      <c r="I10" s="187" t="s">
        <v>6</v>
      </c>
      <c r="J10" s="187" t="s">
        <v>11</v>
      </c>
      <c r="K10" s="187" t="s">
        <v>6</v>
      </c>
      <c r="L10" s="187" t="s">
        <v>12</v>
      </c>
      <c r="M10" s="187" t="s">
        <v>6</v>
      </c>
      <c r="N10" s="187" t="s">
        <v>13</v>
      </c>
      <c r="O10" s="187" t="s">
        <v>6</v>
      </c>
      <c r="P10" s="187" t="s">
        <v>14</v>
      </c>
      <c r="Q10" s="187" t="s">
        <v>6</v>
      </c>
      <c r="R10" s="187" t="s">
        <v>15</v>
      </c>
      <c r="S10" s="187" t="s">
        <v>6</v>
      </c>
      <c r="T10" s="187" t="s">
        <v>16</v>
      </c>
      <c r="U10" s="187" t="s">
        <v>6</v>
      </c>
      <c r="V10" s="187" t="s">
        <v>17</v>
      </c>
      <c r="W10" s="187" t="s">
        <v>6</v>
      </c>
      <c r="X10" s="187" t="s">
        <v>18</v>
      </c>
      <c r="Y10" s="187" t="s">
        <v>6</v>
      </c>
      <c r="Z10" s="187" t="s">
        <v>19</v>
      </c>
      <c r="AA10" s="29" t="s">
        <v>6</v>
      </c>
      <c r="AB10" s="188" t="s">
        <v>20</v>
      </c>
      <c r="AC10" s="187" t="s">
        <v>6</v>
      </c>
    </row>
    <row r="11" spans="1:29" ht="28.5" customHeight="1" x14ac:dyDescent="0.2">
      <c r="A11" s="638" t="s">
        <v>0</v>
      </c>
      <c r="B11" s="638"/>
      <c r="C11" s="189">
        <v>615</v>
      </c>
      <c r="D11" s="51">
        <v>13</v>
      </c>
      <c r="E11" s="24">
        <f>D11/$C$11</f>
        <v>2.113821138211382E-2</v>
      </c>
      <c r="F11" s="51">
        <v>12</v>
      </c>
      <c r="G11" s="24">
        <f>F11/$C$11</f>
        <v>1.9512195121951219E-2</v>
      </c>
      <c r="H11" s="51">
        <v>17</v>
      </c>
      <c r="I11" s="24">
        <f>H11/$C$11</f>
        <v>2.7642276422764227E-2</v>
      </c>
      <c r="J11" s="51">
        <v>25</v>
      </c>
      <c r="K11" s="24">
        <f>J11/$C$11</f>
        <v>4.065040650406504E-2</v>
      </c>
      <c r="L11" s="51">
        <v>6</v>
      </c>
      <c r="M11" s="24">
        <f>L11/$C$11</f>
        <v>9.7560975609756097E-3</v>
      </c>
      <c r="N11" s="51">
        <v>45</v>
      </c>
      <c r="O11" s="24">
        <f>N11/$C$11</f>
        <v>7.3170731707317069E-2</v>
      </c>
      <c r="P11" s="51">
        <v>2</v>
      </c>
      <c r="Q11" s="24">
        <f>P11/$C$11</f>
        <v>3.2520325203252032E-3</v>
      </c>
      <c r="R11" s="51">
        <v>0</v>
      </c>
      <c r="S11" s="24">
        <f>R11/$C$11</f>
        <v>0</v>
      </c>
      <c r="T11" s="51"/>
      <c r="U11" s="24">
        <f>T11/$C$11</f>
        <v>0</v>
      </c>
      <c r="V11" s="51"/>
      <c r="W11" s="24">
        <f>V11/$C$11</f>
        <v>0</v>
      </c>
      <c r="X11" s="51"/>
      <c r="Y11" s="24">
        <f>X11/$C$11</f>
        <v>0</v>
      </c>
      <c r="Z11" s="51"/>
      <c r="AA11" s="24">
        <f>Z11/$C$11</f>
        <v>0</v>
      </c>
      <c r="AB11" s="45">
        <f>D11+F11+H11+J11+L11+N11+P11+R11+T11+V11+X11+Z11</f>
        <v>120</v>
      </c>
      <c r="AC11" s="44">
        <f>AB11/C11</f>
        <v>0.1951219512195122</v>
      </c>
    </row>
    <row r="12" spans="1:29" ht="28.5" customHeight="1" x14ac:dyDescent="0.2">
      <c r="A12" s="638" t="s">
        <v>1</v>
      </c>
      <c r="B12" s="638"/>
      <c r="C12" s="631">
        <v>7742</v>
      </c>
      <c r="D12" s="51">
        <v>26</v>
      </c>
      <c r="E12" s="24">
        <f>D12/$C$12</f>
        <v>3.3583053474554379E-3</v>
      </c>
      <c r="F12" s="51">
        <v>10</v>
      </c>
      <c r="G12" s="24">
        <f>F12/$C$12</f>
        <v>1.2916559028674762E-3</v>
      </c>
      <c r="H12" s="51">
        <v>36</v>
      </c>
      <c r="I12" s="24">
        <f>H12/$C$12</f>
        <v>4.6499612503229136E-3</v>
      </c>
      <c r="J12" s="51">
        <v>101</v>
      </c>
      <c r="K12" s="24">
        <f>J12/$C$12</f>
        <v>1.3045724618961509E-2</v>
      </c>
      <c r="L12" s="51">
        <v>0</v>
      </c>
      <c r="M12" s="24">
        <f>L12/$C$12</f>
        <v>0</v>
      </c>
      <c r="N12" s="51">
        <v>77</v>
      </c>
      <c r="O12" s="24">
        <f>N12/$C$12</f>
        <v>9.9457504520795662E-3</v>
      </c>
      <c r="P12" s="51">
        <v>111</v>
      </c>
      <c r="Q12" s="24">
        <f>P12/$C$12</f>
        <v>1.4337380521828985E-2</v>
      </c>
      <c r="R12" s="51">
        <v>85</v>
      </c>
      <c r="S12" s="24">
        <f>R12/$C$12</f>
        <v>1.0979075174373546E-2</v>
      </c>
      <c r="T12" s="51"/>
      <c r="U12" s="24">
        <f>T12/$C$12</f>
        <v>0</v>
      </c>
      <c r="V12" s="51"/>
      <c r="W12" s="24">
        <f>V12/$C$12</f>
        <v>0</v>
      </c>
      <c r="X12" s="51"/>
      <c r="Y12" s="24">
        <f>X12/$C$12</f>
        <v>0</v>
      </c>
      <c r="Z12" s="51"/>
      <c r="AA12" s="24">
        <f>Z12/$C$12</f>
        <v>0</v>
      </c>
      <c r="AB12" s="45">
        <f>D12+F12+H12+J12+L12+N12+P12+R12+T12+V12+X12+Z12</f>
        <v>446</v>
      </c>
      <c r="AC12" s="44">
        <f>AB12/C12</f>
        <v>5.7607853267889433E-2</v>
      </c>
    </row>
    <row r="13" spans="1:29" ht="33.75" customHeight="1" x14ac:dyDescent="0.2">
      <c r="A13" s="638" t="s">
        <v>304</v>
      </c>
      <c r="B13" s="638"/>
      <c r="C13" s="631"/>
      <c r="D13" s="51">
        <v>1326</v>
      </c>
      <c r="E13" s="24">
        <f>D13/$C$12</f>
        <v>0.17127357272022734</v>
      </c>
      <c r="F13" s="51">
        <v>1304</v>
      </c>
      <c r="G13" s="24">
        <f>F13/$C$12</f>
        <v>0.16843192973391888</v>
      </c>
      <c r="H13" s="51">
        <v>1353</v>
      </c>
      <c r="I13" s="24">
        <f>H13/$C$12</f>
        <v>0.17476104365796952</v>
      </c>
      <c r="J13" s="51">
        <v>1438</v>
      </c>
      <c r="K13" s="24">
        <f>J13/$C$12</f>
        <v>0.18574011883234307</v>
      </c>
      <c r="L13" s="51">
        <v>1433</v>
      </c>
      <c r="M13" s="24">
        <f>L13/$C$12</f>
        <v>0.18509429088090931</v>
      </c>
      <c r="N13" s="51">
        <v>1536</v>
      </c>
      <c r="O13" s="24">
        <f>N13/$C$12</f>
        <v>0.19839834668044434</v>
      </c>
      <c r="P13" s="51">
        <v>1675</v>
      </c>
      <c r="Q13" s="24">
        <f>P13/$C$12</f>
        <v>0.21635236373030226</v>
      </c>
      <c r="R13" s="51">
        <v>1788</v>
      </c>
      <c r="S13" s="24">
        <f>R13/$C$12</f>
        <v>0.23094807543270474</v>
      </c>
      <c r="T13" s="51"/>
      <c r="U13" s="24">
        <f>T13/$C$12</f>
        <v>0</v>
      </c>
      <c r="V13" s="51"/>
      <c r="W13" s="24">
        <f>V13/$C$12</f>
        <v>0</v>
      </c>
      <c r="X13" s="51"/>
      <c r="Y13" s="24">
        <f>X13/$C$12</f>
        <v>0</v>
      </c>
      <c r="Z13" s="51"/>
      <c r="AA13" s="24">
        <f>Z13/$C$12</f>
        <v>0</v>
      </c>
      <c r="AB13" s="45">
        <f>+R13</f>
        <v>1788</v>
      </c>
      <c r="AC13" s="44">
        <f>AB13/C12</f>
        <v>0.23094807543270474</v>
      </c>
    </row>
    <row r="14" spans="1:29" ht="12" customHeight="1" x14ac:dyDescent="0.2">
      <c r="A14" s="118" t="s">
        <v>305</v>
      </c>
      <c r="B14" s="32"/>
      <c r="C14" s="68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3"/>
    </row>
    <row r="15" spans="1:29" x14ac:dyDescent="0.2">
      <c r="A15" s="31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9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3"/>
    </row>
    <row r="16" spans="1:29" ht="18.75" customHeight="1" x14ac:dyDescent="0.2">
      <c r="A16" s="31"/>
      <c r="B16" s="671" t="s">
        <v>150</v>
      </c>
      <c r="C16" s="672"/>
      <c r="D16" s="673"/>
      <c r="E16" s="328" t="s">
        <v>79</v>
      </c>
      <c r="F16" s="329"/>
      <c r="G16" s="329"/>
      <c r="H16" s="329"/>
      <c r="I16" s="329"/>
      <c r="J16" s="329"/>
      <c r="K16" s="329"/>
      <c r="L16" s="329"/>
      <c r="M16" s="329"/>
      <c r="N16" s="330"/>
      <c r="O16" s="32"/>
      <c r="P16" s="467" t="s">
        <v>80</v>
      </c>
      <c r="Q16" s="668"/>
      <c r="R16" s="668"/>
      <c r="S16" s="668"/>
      <c r="T16" s="668"/>
      <c r="U16" s="668"/>
      <c r="V16" s="668"/>
      <c r="W16" s="668"/>
      <c r="X16" s="668"/>
      <c r="Y16" s="668"/>
      <c r="Z16" s="668"/>
      <c r="AA16" s="468"/>
      <c r="AB16" s="32"/>
      <c r="AC16" s="33"/>
    </row>
    <row r="17" spans="1:29" ht="33" customHeight="1" x14ac:dyDescent="0.2">
      <c r="A17" s="31"/>
      <c r="B17" s="674"/>
      <c r="C17" s="675"/>
      <c r="D17" s="676"/>
      <c r="E17" s="328" t="s">
        <v>67</v>
      </c>
      <c r="F17" s="330"/>
      <c r="G17" s="328" t="s">
        <v>68</v>
      </c>
      <c r="H17" s="330"/>
      <c r="I17" s="328" t="s">
        <v>69</v>
      </c>
      <c r="J17" s="330"/>
      <c r="K17" s="328" t="s">
        <v>70</v>
      </c>
      <c r="L17" s="330"/>
      <c r="M17" s="328" t="s">
        <v>71</v>
      </c>
      <c r="N17" s="330"/>
      <c r="O17" s="32"/>
      <c r="P17" s="467" t="s">
        <v>237</v>
      </c>
      <c r="Q17" s="668"/>
      <c r="R17" s="468"/>
      <c r="S17" s="467" t="s">
        <v>245</v>
      </c>
      <c r="T17" s="668" t="s">
        <v>113</v>
      </c>
      <c r="U17" s="468"/>
      <c r="V17" s="467" t="s">
        <v>246</v>
      </c>
      <c r="W17" s="668"/>
      <c r="X17" s="468" t="s">
        <v>149</v>
      </c>
      <c r="Y17" s="467" t="s">
        <v>65</v>
      </c>
      <c r="Z17" s="668" t="s">
        <v>203</v>
      </c>
      <c r="AA17" s="468"/>
      <c r="AB17" s="32"/>
      <c r="AC17" s="33"/>
    </row>
    <row r="18" spans="1:29" ht="17.45" customHeight="1" x14ac:dyDescent="0.25">
      <c r="A18" s="31"/>
      <c r="B18" s="78" t="s">
        <v>27</v>
      </c>
      <c r="C18" s="481" t="s">
        <v>200</v>
      </c>
      <c r="D18" s="482"/>
      <c r="E18" s="662">
        <v>315</v>
      </c>
      <c r="F18" s="663"/>
      <c r="G18" s="662">
        <v>54</v>
      </c>
      <c r="H18" s="663"/>
      <c r="I18" s="662">
        <v>116</v>
      </c>
      <c r="J18" s="663"/>
      <c r="K18" s="662">
        <v>3</v>
      </c>
      <c r="L18" s="663"/>
      <c r="M18" s="665">
        <f>SUM(E18:L18)</f>
        <v>488</v>
      </c>
      <c r="N18" s="667"/>
      <c r="O18" s="32"/>
      <c r="P18" s="662"/>
      <c r="Q18" s="663"/>
      <c r="R18" s="664"/>
      <c r="S18" s="662"/>
      <c r="T18" s="663"/>
      <c r="U18" s="664"/>
      <c r="V18" s="662">
        <v>488</v>
      </c>
      <c r="W18" s="663"/>
      <c r="X18" s="664"/>
      <c r="Y18" s="665">
        <f>SUM(P18:X18)</f>
        <v>488</v>
      </c>
      <c r="Z18" s="666"/>
      <c r="AA18" s="667"/>
      <c r="AB18" s="32"/>
      <c r="AC18" s="33"/>
    </row>
    <row r="19" spans="1:29" ht="17.45" customHeight="1" x14ac:dyDescent="0.25">
      <c r="A19" s="31"/>
      <c r="B19" s="78" t="s">
        <v>28</v>
      </c>
      <c r="C19" s="678" t="s">
        <v>201</v>
      </c>
      <c r="D19" s="679"/>
      <c r="E19" s="656">
        <v>54</v>
      </c>
      <c r="F19" s="657"/>
      <c r="G19" s="656"/>
      <c r="H19" s="657"/>
      <c r="I19" s="656"/>
      <c r="J19" s="657"/>
      <c r="K19" s="656"/>
      <c r="L19" s="657"/>
      <c r="M19" s="677">
        <f t="shared" ref="M19" si="0">SUM(E19:L19)</f>
        <v>54</v>
      </c>
      <c r="N19" s="677"/>
      <c r="O19" s="32"/>
      <c r="P19" s="656"/>
      <c r="Q19" s="657"/>
      <c r="R19" s="658"/>
      <c r="S19" s="656">
        <v>54</v>
      </c>
      <c r="T19" s="657"/>
      <c r="U19" s="658"/>
      <c r="V19" s="656"/>
      <c r="W19" s="657"/>
      <c r="X19" s="658"/>
      <c r="Y19" s="659">
        <f>SUM(P19:X19)</f>
        <v>54</v>
      </c>
      <c r="Z19" s="660"/>
      <c r="AA19" s="661"/>
      <c r="AB19" s="32"/>
      <c r="AC19" s="33"/>
    </row>
    <row r="20" spans="1:29" ht="17.45" customHeight="1" x14ac:dyDescent="0.25">
      <c r="A20" s="31"/>
      <c r="B20" s="78" t="s">
        <v>29</v>
      </c>
      <c r="C20" s="678" t="s">
        <v>202</v>
      </c>
      <c r="D20" s="679"/>
      <c r="E20" s="656">
        <v>391</v>
      </c>
      <c r="F20" s="657"/>
      <c r="G20" s="656">
        <v>95</v>
      </c>
      <c r="H20" s="657"/>
      <c r="I20" s="656">
        <v>126</v>
      </c>
      <c r="J20" s="657"/>
      <c r="K20" s="656">
        <v>56</v>
      </c>
      <c r="L20" s="657"/>
      <c r="M20" s="677">
        <f t="shared" ref="M20:M21" si="1">SUM(E20:L20)</f>
        <v>668</v>
      </c>
      <c r="N20" s="677"/>
      <c r="O20" s="32"/>
      <c r="P20" s="656">
        <v>668</v>
      </c>
      <c r="Q20" s="657"/>
      <c r="R20" s="658"/>
      <c r="S20" s="656"/>
      <c r="T20" s="657"/>
      <c r="U20" s="658"/>
      <c r="V20" s="656"/>
      <c r="W20" s="657"/>
      <c r="X20" s="658"/>
      <c r="Y20" s="659">
        <f>SUM(P20:X20)</f>
        <v>668</v>
      </c>
      <c r="Z20" s="660"/>
      <c r="AA20" s="661"/>
      <c r="AB20" s="32"/>
      <c r="AC20" s="33"/>
    </row>
    <row r="21" spans="1:29" ht="17.45" customHeight="1" x14ac:dyDescent="0.25">
      <c r="A21" s="31"/>
      <c r="B21" s="78" t="s">
        <v>31</v>
      </c>
      <c r="C21" s="680" t="s">
        <v>294</v>
      </c>
      <c r="D21" s="681"/>
      <c r="E21" s="656">
        <v>944</v>
      </c>
      <c r="F21" s="657"/>
      <c r="G21" s="656">
        <v>85</v>
      </c>
      <c r="H21" s="657"/>
      <c r="I21" s="656">
        <v>387</v>
      </c>
      <c r="J21" s="657"/>
      <c r="K21" s="656">
        <v>47</v>
      </c>
      <c r="L21" s="657"/>
      <c r="M21" s="655">
        <f t="shared" si="1"/>
        <v>1463</v>
      </c>
      <c r="N21" s="655"/>
      <c r="O21" s="32"/>
      <c r="P21" s="656">
        <v>25</v>
      </c>
      <c r="Q21" s="657"/>
      <c r="R21" s="658"/>
      <c r="S21" s="656">
        <v>1438</v>
      </c>
      <c r="T21" s="657"/>
      <c r="U21" s="658"/>
      <c r="V21" s="656"/>
      <c r="W21" s="657"/>
      <c r="X21" s="658"/>
      <c r="Y21" s="659">
        <f>SUM(P21:X21)</f>
        <v>1463</v>
      </c>
      <c r="Z21" s="660"/>
      <c r="AA21" s="661"/>
      <c r="AB21" s="32"/>
      <c r="AC21" s="33"/>
    </row>
    <row r="22" spans="1:29" ht="17.45" customHeight="1" x14ac:dyDescent="0.25">
      <c r="A22" s="31"/>
      <c r="B22" s="462" t="s">
        <v>71</v>
      </c>
      <c r="C22" s="463"/>
      <c r="D22" s="464"/>
      <c r="E22" s="652">
        <f t="shared" ref="E22" si="2">SUM(E18:F21)</f>
        <v>1704</v>
      </c>
      <c r="F22" s="654"/>
      <c r="G22" s="652">
        <f t="shared" ref="G22" si="3">SUM(G18:H21)</f>
        <v>234</v>
      </c>
      <c r="H22" s="654"/>
      <c r="I22" s="652">
        <f t="shared" ref="I22" si="4">SUM(I18:J21)</f>
        <v>629</v>
      </c>
      <c r="J22" s="654"/>
      <c r="K22" s="652">
        <f t="shared" ref="K22" si="5">SUM(K18:L21)</f>
        <v>106</v>
      </c>
      <c r="L22" s="654"/>
      <c r="M22" s="652">
        <f>SUM(M18:N21)</f>
        <v>2673</v>
      </c>
      <c r="N22" s="654"/>
      <c r="O22" s="32"/>
      <c r="P22" s="652">
        <f t="shared" ref="P22" si="6">SUM(P18:R21)</f>
        <v>693</v>
      </c>
      <c r="Q22" s="653"/>
      <c r="R22" s="654"/>
      <c r="S22" s="652">
        <f t="shared" ref="S22" si="7">SUM(S18:U21)</f>
        <v>1492</v>
      </c>
      <c r="T22" s="653"/>
      <c r="U22" s="654"/>
      <c r="V22" s="652">
        <f>SUM(V18:X21)</f>
        <v>488</v>
      </c>
      <c r="W22" s="653"/>
      <c r="X22" s="654"/>
      <c r="Y22" s="652">
        <f>SUM(Y18:AA21)</f>
        <v>2673</v>
      </c>
      <c r="Z22" s="653"/>
      <c r="AA22" s="654"/>
      <c r="AB22" s="32"/>
      <c r="AC22" s="33"/>
    </row>
    <row r="23" spans="1:29" x14ac:dyDescent="0.2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3"/>
    </row>
    <row r="24" spans="1:29" x14ac:dyDescent="0.2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3"/>
    </row>
    <row r="25" spans="1:29" x14ac:dyDescent="0.2">
      <c r="A25" s="31"/>
      <c r="B25" s="32"/>
      <c r="C25" s="32"/>
      <c r="D25" s="32"/>
      <c r="E25" s="32"/>
      <c r="F25" s="32"/>
      <c r="G25" s="32"/>
      <c r="H25" s="32"/>
      <c r="I25" s="32"/>
      <c r="J25" s="606" t="s">
        <v>133</v>
      </c>
      <c r="K25" s="606"/>
      <c r="L25" s="606"/>
      <c r="M25" s="597" t="s">
        <v>73</v>
      </c>
      <c r="N25" s="597"/>
      <c r="O25" s="597" t="s">
        <v>74</v>
      </c>
      <c r="P25" s="597"/>
      <c r="Q25" s="597" t="s">
        <v>75</v>
      </c>
      <c r="R25" s="597"/>
      <c r="S25" s="597" t="s">
        <v>76</v>
      </c>
      <c r="T25" s="597"/>
      <c r="U25" s="32"/>
      <c r="V25" s="32"/>
      <c r="W25" s="32"/>
      <c r="X25" s="32"/>
      <c r="Y25" s="32"/>
      <c r="Z25" s="32"/>
      <c r="AA25" s="32"/>
      <c r="AB25" s="32"/>
      <c r="AC25" s="33"/>
    </row>
    <row r="26" spans="1:29" ht="33.75" customHeight="1" x14ac:dyDescent="0.2">
      <c r="A26" s="31"/>
      <c r="B26" s="32"/>
      <c r="C26" s="157" t="s">
        <v>315</v>
      </c>
      <c r="D26" s="157" t="s">
        <v>312</v>
      </c>
      <c r="E26" s="157" t="s">
        <v>314</v>
      </c>
      <c r="F26" s="157" t="s">
        <v>313</v>
      </c>
      <c r="G26" s="32"/>
      <c r="H26" s="32"/>
      <c r="I26" s="32"/>
      <c r="J26" s="606"/>
      <c r="K26" s="606"/>
      <c r="L26" s="606"/>
      <c r="M26" s="597"/>
      <c r="N26" s="597"/>
      <c r="O26" s="597"/>
      <c r="P26" s="597"/>
      <c r="Q26" s="597"/>
      <c r="R26" s="597"/>
      <c r="S26" s="597"/>
      <c r="T26" s="597"/>
      <c r="U26" s="32"/>
      <c r="V26" s="32"/>
      <c r="W26" s="32"/>
      <c r="X26" s="32"/>
      <c r="Y26" s="32"/>
      <c r="Z26" s="32"/>
      <c r="AA26" s="32"/>
      <c r="AB26" s="32"/>
      <c r="AC26" s="33"/>
    </row>
    <row r="27" spans="1:29" s="8" customFormat="1" ht="16.5" customHeight="1" x14ac:dyDescent="0.2">
      <c r="A27" s="77"/>
      <c r="B27" s="66"/>
      <c r="C27" s="203" t="s">
        <v>294</v>
      </c>
      <c r="D27" s="206">
        <v>843</v>
      </c>
      <c r="E27" s="206">
        <v>1463</v>
      </c>
      <c r="F27" s="206">
        <f>E27-D27</f>
        <v>620</v>
      </c>
      <c r="G27" s="66"/>
      <c r="H27" s="66"/>
      <c r="I27" s="66"/>
      <c r="J27" s="265" t="s">
        <v>72</v>
      </c>
      <c r="K27" s="374"/>
      <c r="L27" s="266"/>
      <c r="M27" s="383" t="s">
        <v>87</v>
      </c>
      <c r="N27" s="384"/>
      <c r="O27" s="370" t="s">
        <v>77</v>
      </c>
      <c r="P27" s="371"/>
      <c r="Q27" s="370" t="s">
        <v>77</v>
      </c>
      <c r="R27" s="371"/>
      <c r="S27" s="682">
        <v>824</v>
      </c>
      <c r="T27" s="683"/>
      <c r="U27" s="94"/>
      <c r="V27" s="66"/>
      <c r="W27" s="66"/>
      <c r="X27" s="66"/>
      <c r="Y27" s="66"/>
      <c r="Z27" s="66"/>
      <c r="AA27" s="66"/>
      <c r="AB27" s="66"/>
      <c r="AC27" s="67"/>
    </row>
    <row r="28" spans="1:29" s="8" customFormat="1" ht="16.5" customHeight="1" x14ac:dyDescent="0.2">
      <c r="A28" s="77"/>
      <c r="B28" s="66"/>
      <c r="C28" s="203" t="s">
        <v>201</v>
      </c>
      <c r="D28" s="206">
        <v>705</v>
      </c>
      <c r="E28" s="206">
        <v>54</v>
      </c>
      <c r="F28" s="206">
        <f t="shared" ref="F28:F30" si="8">E28-D28</f>
        <v>-651</v>
      </c>
      <c r="G28" s="66"/>
      <c r="H28" s="66"/>
      <c r="I28" s="66"/>
      <c r="J28" s="375"/>
      <c r="K28" s="376"/>
      <c r="L28" s="377"/>
      <c r="M28" s="385"/>
      <c r="N28" s="386"/>
      <c r="O28" s="341" t="s">
        <v>77</v>
      </c>
      <c r="P28" s="342"/>
      <c r="Q28" s="321" t="s">
        <v>88</v>
      </c>
      <c r="R28" s="323"/>
      <c r="S28" s="669">
        <v>8</v>
      </c>
      <c r="T28" s="670"/>
      <c r="U28" s="94"/>
      <c r="V28" s="66"/>
      <c r="W28" s="66"/>
      <c r="X28" s="66"/>
      <c r="Y28" s="66"/>
      <c r="Z28" s="66"/>
      <c r="AA28" s="66"/>
      <c r="AB28" s="66"/>
      <c r="AC28" s="67"/>
    </row>
    <row r="29" spans="1:29" s="8" customFormat="1" ht="16.5" customHeight="1" x14ac:dyDescent="0.2">
      <c r="A29" s="77"/>
      <c r="B29" s="66"/>
      <c r="C29" s="203" t="s">
        <v>200</v>
      </c>
      <c r="D29" s="206">
        <v>354</v>
      </c>
      <c r="E29" s="206">
        <v>488</v>
      </c>
      <c r="F29" s="206">
        <f t="shared" si="8"/>
        <v>134</v>
      </c>
      <c r="G29" s="66"/>
      <c r="H29" s="66"/>
      <c r="I29" s="66"/>
      <c r="J29" s="375"/>
      <c r="K29" s="376"/>
      <c r="L29" s="377"/>
      <c r="M29" s="385"/>
      <c r="N29" s="386"/>
      <c r="O29" s="321" t="s">
        <v>88</v>
      </c>
      <c r="P29" s="323"/>
      <c r="Q29" s="341" t="s">
        <v>77</v>
      </c>
      <c r="R29" s="342"/>
      <c r="S29" s="669">
        <v>13</v>
      </c>
      <c r="T29" s="670"/>
      <c r="U29" s="94"/>
      <c r="V29" s="66"/>
      <c r="W29" s="66"/>
      <c r="X29" s="66"/>
      <c r="Y29" s="66"/>
      <c r="Z29" s="66"/>
      <c r="AA29" s="66"/>
      <c r="AB29" s="66"/>
      <c r="AC29" s="67"/>
    </row>
    <row r="30" spans="1:29" s="8" customFormat="1" ht="16.5" customHeight="1" x14ac:dyDescent="0.2">
      <c r="A30" s="77"/>
      <c r="B30" s="66"/>
      <c r="C30" s="204" t="s">
        <v>202</v>
      </c>
      <c r="D30" s="207">
        <v>575</v>
      </c>
      <c r="E30" s="207">
        <v>668</v>
      </c>
      <c r="F30" s="207">
        <f t="shared" si="8"/>
        <v>93</v>
      </c>
      <c r="G30" s="66"/>
      <c r="H30" s="66"/>
      <c r="I30" s="66"/>
      <c r="J30" s="375"/>
      <c r="K30" s="376"/>
      <c r="L30" s="377"/>
      <c r="M30" s="387"/>
      <c r="N30" s="388"/>
      <c r="O30" s="457" t="s">
        <v>88</v>
      </c>
      <c r="P30" s="458"/>
      <c r="Q30" s="457" t="s">
        <v>88</v>
      </c>
      <c r="R30" s="458"/>
      <c r="S30" s="684">
        <v>5</v>
      </c>
      <c r="T30" s="685"/>
      <c r="U30" s="94"/>
      <c r="V30" s="66"/>
      <c r="W30" s="66"/>
      <c r="X30" s="66"/>
      <c r="Y30" s="66"/>
      <c r="Z30" s="66"/>
      <c r="AA30" s="66"/>
      <c r="AB30" s="66"/>
      <c r="AC30" s="67"/>
    </row>
    <row r="31" spans="1:29" ht="14.25" customHeight="1" x14ac:dyDescent="0.2">
      <c r="A31" s="31"/>
      <c r="B31" s="32"/>
      <c r="C31" s="32"/>
      <c r="D31" s="184">
        <f>SUM(D27:D30)</f>
        <v>2477</v>
      </c>
      <c r="E31" s="184">
        <f>SUM(E27:E30)</f>
        <v>2673</v>
      </c>
      <c r="F31" s="184">
        <f>SUM(F27:F30)</f>
        <v>196</v>
      </c>
      <c r="G31" s="32"/>
      <c r="H31" s="32"/>
      <c r="I31" s="32"/>
      <c r="J31" s="375"/>
      <c r="K31" s="376"/>
      <c r="L31" s="377"/>
      <c r="M31" s="331" t="s">
        <v>88</v>
      </c>
      <c r="N31" s="332"/>
      <c r="O31" s="341" t="s">
        <v>77</v>
      </c>
      <c r="P31" s="342"/>
      <c r="Q31" s="341" t="s">
        <v>77</v>
      </c>
      <c r="R31" s="342"/>
      <c r="S31" s="341">
        <v>251</v>
      </c>
      <c r="T31" s="342"/>
      <c r="U31" s="94"/>
      <c r="V31" s="32"/>
      <c r="W31" s="32"/>
      <c r="X31" s="32"/>
      <c r="Y31" s="32"/>
      <c r="Z31" s="32"/>
      <c r="AA31" s="32"/>
      <c r="AB31" s="32"/>
      <c r="AC31" s="33"/>
    </row>
    <row r="32" spans="1:29" ht="14.25" customHeight="1" x14ac:dyDescent="0.2">
      <c r="A32" s="31"/>
      <c r="B32" s="32"/>
      <c r="C32" s="32"/>
      <c r="D32" s="32"/>
      <c r="E32" s="32"/>
      <c r="F32" s="32"/>
      <c r="G32" s="32"/>
      <c r="H32" s="32"/>
      <c r="I32" s="32"/>
      <c r="J32" s="375"/>
      <c r="K32" s="376"/>
      <c r="L32" s="377"/>
      <c r="M32" s="333"/>
      <c r="N32" s="334"/>
      <c r="O32" s="341" t="s">
        <v>77</v>
      </c>
      <c r="P32" s="342"/>
      <c r="Q32" s="321" t="s">
        <v>88</v>
      </c>
      <c r="R32" s="323"/>
      <c r="S32" s="341">
        <v>10</v>
      </c>
      <c r="T32" s="342"/>
      <c r="U32" s="94"/>
      <c r="V32" s="32"/>
      <c r="W32" s="32"/>
      <c r="X32" s="32"/>
      <c r="Y32" s="32"/>
      <c r="Z32" s="32"/>
      <c r="AA32" s="32"/>
      <c r="AB32" s="32"/>
      <c r="AC32" s="33"/>
    </row>
    <row r="33" spans="1:29" ht="14.25" customHeight="1" x14ac:dyDescent="0.2">
      <c r="A33" s="31"/>
      <c r="B33" s="32"/>
      <c r="C33" s="32"/>
      <c r="D33" s="32"/>
      <c r="E33" s="32"/>
      <c r="F33" s="32"/>
      <c r="G33" s="32"/>
      <c r="H33" s="32"/>
      <c r="I33" s="32"/>
      <c r="J33" s="375"/>
      <c r="K33" s="376"/>
      <c r="L33" s="377"/>
      <c r="M33" s="333"/>
      <c r="N33" s="334"/>
      <c r="O33" s="321" t="s">
        <v>88</v>
      </c>
      <c r="P33" s="323"/>
      <c r="Q33" s="341" t="s">
        <v>77</v>
      </c>
      <c r="R33" s="342"/>
      <c r="S33" s="341">
        <v>594</v>
      </c>
      <c r="T33" s="342"/>
      <c r="U33" s="94"/>
      <c r="V33" s="32"/>
      <c r="W33" s="32"/>
      <c r="X33" s="32"/>
      <c r="Y33" s="32"/>
      <c r="Z33" s="32"/>
      <c r="AA33" s="32"/>
      <c r="AB33" s="32"/>
      <c r="AC33" s="33"/>
    </row>
    <row r="34" spans="1:29" ht="26.45" customHeight="1" x14ac:dyDescent="0.2">
      <c r="A34" s="31"/>
      <c r="B34" s="32"/>
      <c r="C34" s="32"/>
      <c r="D34" s="32"/>
      <c r="E34" s="32"/>
      <c r="F34" s="32"/>
      <c r="G34" s="32"/>
      <c r="H34" s="32"/>
      <c r="I34" s="32"/>
      <c r="J34" s="526" t="s">
        <v>259</v>
      </c>
      <c r="K34" s="526"/>
      <c r="L34" s="526"/>
      <c r="M34" s="526"/>
      <c r="N34" s="526"/>
      <c r="O34" s="526"/>
      <c r="P34" s="526"/>
      <c r="Q34" s="526"/>
      <c r="R34" s="526"/>
      <c r="S34" s="526"/>
      <c r="T34" s="526"/>
      <c r="U34" s="32"/>
      <c r="V34" s="32"/>
      <c r="W34" s="32"/>
      <c r="X34" s="32"/>
      <c r="Y34" s="32"/>
      <c r="Z34" s="32"/>
      <c r="AA34" s="32"/>
      <c r="AB34" s="32"/>
      <c r="AC34" s="33"/>
    </row>
    <row r="35" spans="1:29" x14ac:dyDescent="0.2">
      <c r="A35" s="31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65"/>
      <c r="Y35" s="32"/>
      <c r="Z35" s="32"/>
      <c r="AA35" s="32"/>
      <c r="AB35" s="32"/>
      <c r="AC35" s="33"/>
    </row>
    <row r="36" spans="1:29" x14ac:dyDescent="0.2">
      <c r="A36" s="31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3"/>
    </row>
    <row r="37" spans="1:29" x14ac:dyDescent="0.2">
      <c r="A37" s="31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3"/>
    </row>
    <row r="38" spans="1:29" x14ac:dyDescent="0.2">
      <c r="A38" s="31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3"/>
    </row>
    <row r="39" spans="1:29" x14ac:dyDescent="0.2">
      <c r="A39" s="31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3"/>
    </row>
    <row r="40" spans="1:29" x14ac:dyDescent="0.2">
      <c r="A40" s="31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3"/>
    </row>
    <row r="41" spans="1:29" x14ac:dyDescent="0.2">
      <c r="A41" s="31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3"/>
    </row>
    <row r="42" spans="1:29" x14ac:dyDescent="0.2">
      <c r="A42" s="31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3"/>
    </row>
    <row r="43" spans="1:29" x14ac:dyDescent="0.2">
      <c r="A43" s="31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3"/>
    </row>
    <row r="44" spans="1:29" x14ac:dyDescent="0.2">
      <c r="A44" s="31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3"/>
    </row>
    <row r="45" spans="1:29" x14ac:dyDescent="0.2">
      <c r="A45" s="31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3"/>
    </row>
    <row r="46" spans="1:29" x14ac:dyDescent="0.2">
      <c r="A46" s="31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3"/>
    </row>
    <row r="47" spans="1:29" x14ac:dyDescent="0.2">
      <c r="A47" s="31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3"/>
    </row>
    <row r="48" spans="1:29" x14ac:dyDescent="0.2">
      <c r="A48" s="31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3"/>
    </row>
    <row r="49" spans="1:29" x14ac:dyDescent="0.2">
      <c r="A49" s="31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3"/>
    </row>
    <row r="50" spans="1:29" x14ac:dyDescent="0.2">
      <c r="A50" s="31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3"/>
    </row>
    <row r="51" spans="1:29" x14ac:dyDescent="0.2">
      <c r="A51" s="3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3"/>
    </row>
    <row r="52" spans="1:29" x14ac:dyDescent="0.2">
      <c r="A52" s="3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3"/>
    </row>
    <row r="53" spans="1:29" x14ac:dyDescent="0.2">
      <c r="A53" s="3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3"/>
    </row>
    <row r="54" spans="1:29" x14ac:dyDescent="0.2">
      <c r="A54" s="31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3"/>
    </row>
    <row r="55" spans="1:29" x14ac:dyDescent="0.2">
      <c r="A55" s="31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3"/>
    </row>
    <row r="56" spans="1:29" x14ac:dyDescent="0.2">
      <c r="A56" s="31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3"/>
    </row>
    <row r="57" spans="1:29" s="11" customFormat="1" x14ac:dyDescent="0.2">
      <c r="A57" s="31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3"/>
    </row>
    <row r="58" spans="1:29" s="11" customFormat="1" x14ac:dyDescent="0.2">
      <c r="A58" s="31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3"/>
    </row>
    <row r="59" spans="1:29" x14ac:dyDescent="0.2">
      <c r="A59" s="31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3"/>
    </row>
    <row r="60" spans="1:29" x14ac:dyDescent="0.2">
      <c r="A60" s="31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3"/>
    </row>
    <row r="61" spans="1:29" x14ac:dyDescent="0.2">
      <c r="A61" s="31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3"/>
    </row>
    <row r="62" spans="1:29" x14ac:dyDescent="0.2">
      <c r="A62" s="31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3"/>
    </row>
    <row r="63" spans="1:29" x14ac:dyDescent="0.2">
      <c r="A63" s="31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3"/>
    </row>
    <row r="64" spans="1:29" x14ac:dyDescent="0.2">
      <c r="A64" s="34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6"/>
    </row>
  </sheetData>
  <mergeCells count="105">
    <mergeCell ref="M31:N33"/>
    <mergeCell ref="O31:P31"/>
    <mergeCell ref="O32:P32"/>
    <mergeCell ref="J34:T34"/>
    <mergeCell ref="O33:P33"/>
    <mergeCell ref="Q33:R33"/>
    <mergeCell ref="S33:T33"/>
    <mergeCell ref="J27:L33"/>
    <mergeCell ref="M27:N30"/>
    <mergeCell ref="O27:P27"/>
    <mergeCell ref="S32:T32"/>
    <mergeCell ref="Q32:R32"/>
    <mergeCell ref="Q31:R31"/>
    <mergeCell ref="S31:T31"/>
    <mergeCell ref="Q27:R27"/>
    <mergeCell ref="S27:T27"/>
    <mergeCell ref="O30:P30"/>
    <mergeCell ref="Q30:R30"/>
    <mergeCell ref="S30:T30"/>
    <mergeCell ref="Q28:R28"/>
    <mergeCell ref="Q29:R29"/>
    <mergeCell ref="O28:P28"/>
    <mergeCell ref="O29:P29"/>
    <mergeCell ref="S28:T28"/>
    <mergeCell ref="G20:H20"/>
    <mergeCell ref="B22:D22"/>
    <mergeCell ref="E22:F22"/>
    <mergeCell ref="G22:H22"/>
    <mergeCell ref="I22:J22"/>
    <mergeCell ref="K22:L22"/>
    <mergeCell ref="J25:L26"/>
    <mergeCell ref="M25:N26"/>
    <mergeCell ref="O25:P26"/>
    <mergeCell ref="M22:N22"/>
    <mergeCell ref="P22:R22"/>
    <mergeCell ref="C21:D21"/>
    <mergeCell ref="E21:F21"/>
    <mergeCell ref="G21:H21"/>
    <mergeCell ref="I21:J21"/>
    <mergeCell ref="K21:L21"/>
    <mergeCell ref="S29:T29"/>
    <mergeCell ref="Q25:R26"/>
    <mergeCell ref="S25:T26"/>
    <mergeCell ref="B16:D17"/>
    <mergeCell ref="E16:N16"/>
    <mergeCell ref="E17:F17"/>
    <mergeCell ref="G17:H17"/>
    <mergeCell ref="M20:N20"/>
    <mergeCell ref="M18:N18"/>
    <mergeCell ref="M17:N17"/>
    <mergeCell ref="I17:J17"/>
    <mergeCell ref="E19:F19"/>
    <mergeCell ref="G19:H19"/>
    <mergeCell ref="I19:J19"/>
    <mergeCell ref="K19:L19"/>
    <mergeCell ref="M19:N19"/>
    <mergeCell ref="K17:L17"/>
    <mergeCell ref="I18:J18"/>
    <mergeCell ref="K18:L18"/>
    <mergeCell ref="I20:J20"/>
    <mergeCell ref="K20:L20"/>
    <mergeCell ref="C18:D18"/>
    <mergeCell ref="C19:D19"/>
    <mergeCell ref="C20:D20"/>
    <mergeCell ref="E18:F18"/>
    <mergeCell ref="G18:H18"/>
    <mergeCell ref="E20:F20"/>
    <mergeCell ref="A1:AC1"/>
    <mergeCell ref="A2:AC2"/>
    <mergeCell ref="A3:AC3"/>
    <mergeCell ref="A4:AC4"/>
    <mergeCell ref="A5:AC5"/>
    <mergeCell ref="A12:B12"/>
    <mergeCell ref="C12:C13"/>
    <mergeCell ref="A6:AC6"/>
    <mergeCell ref="G7:I7"/>
    <mergeCell ref="D9:AC9"/>
    <mergeCell ref="A11:B11"/>
    <mergeCell ref="A9:C10"/>
    <mergeCell ref="A13:B13"/>
    <mergeCell ref="P16:AA16"/>
    <mergeCell ref="P17:R17"/>
    <mergeCell ref="P20:R20"/>
    <mergeCell ref="P19:R19"/>
    <mergeCell ref="P18:R18"/>
    <mergeCell ref="S17:U17"/>
    <mergeCell ref="V17:X17"/>
    <mergeCell ref="Y17:AA17"/>
    <mergeCell ref="S22:U22"/>
    <mergeCell ref="V22:X22"/>
    <mergeCell ref="Y22:AA22"/>
    <mergeCell ref="M21:N21"/>
    <mergeCell ref="P21:R21"/>
    <mergeCell ref="S21:U21"/>
    <mergeCell ref="V21:X21"/>
    <mergeCell ref="Y21:AA21"/>
    <mergeCell ref="S18:U18"/>
    <mergeCell ref="V18:X18"/>
    <mergeCell ref="Y18:AA18"/>
    <mergeCell ref="S19:U19"/>
    <mergeCell ref="V19:X19"/>
    <mergeCell ref="Y19:AA19"/>
    <mergeCell ref="S20:U20"/>
    <mergeCell ref="V20:X20"/>
    <mergeCell ref="Y20:AA20"/>
  </mergeCells>
  <printOptions horizontalCentered="1"/>
  <pageMargins left="0.31496062992125984" right="0.31496062992125984" top="0.35433070866141736" bottom="0.35433070866141736" header="0.31496062992125984" footer="0.31496062992125984"/>
  <pageSetup scale="60" orientation="landscape" horizontalDpi="4294967294" verticalDpi="4294967294" r:id="rId1"/>
  <ignoredErrors>
    <ignoredError sqref="B18:B20" numberStoredAsText="1"/>
  </ignoredError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C63"/>
  <sheetViews>
    <sheetView zoomScale="90" zoomScaleNormal="90" zoomScaleSheetLayoutView="10" workbookViewId="0">
      <selection sqref="A1:AC63"/>
    </sheetView>
  </sheetViews>
  <sheetFormatPr baseColWidth="10" defaultRowHeight="12" x14ac:dyDescent="0.2"/>
  <cols>
    <col min="1" max="1" width="13" customWidth="1"/>
    <col min="2" max="2" width="2.7109375" customWidth="1"/>
    <col min="3" max="3" width="11.7109375" bestFit="1" customWidth="1"/>
    <col min="4" max="4" width="19.28515625" customWidth="1"/>
    <col min="5" max="5" width="10" customWidth="1"/>
    <col min="6" max="6" width="18.5703125" customWidth="1"/>
    <col min="7" max="27" width="7" customWidth="1"/>
    <col min="28" max="28" width="7.42578125" bestFit="1" customWidth="1"/>
    <col min="29" max="29" width="7" customWidth="1"/>
  </cols>
  <sheetData>
    <row r="1" spans="1:29" s="1" customFormat="1" ht="15" customHeight="1" x14ac:dyDescent="0.15">
      <c r="A1" s="686" t="s">
        <v>2</v>
      </c>
      <c r="B1" s="687"/>
      <c r="C1" s="687"/>
      <c r="D1" s="687"/>
      <c r="E1" s="687"/>
      <c r="F1" s="687"/>
      <c r="G1" s="687"/>
      <c r="H1" s="687"/>
      <c r="I1" s="687"/>
      <c r="J1" s="687"/>
      <c r="K1" s="687"/>
      <c r="L1" s="687"/>
      <c r="M1" s="687"/>
      <c r="N1" s="687"/>
      <c r="O1" s="687"/>
      <c r="P1" s="687"/>
      <c r="Q1" s="687"/>
      <c r="R1" s="687"/>
      <c r="S1" s="687"/>
      <c r="T1" s="687"/>
      <c r="U1" s="687"/>
      <c r="V1" s="687"/>
      <c r="W1" s="687"/>
      <c r="X1" s="687"/>
      <c r="Y1" s="687"/>
      <c r="Z1" s="687"/>
      <c r="AA1" s="687"/>
      <c r="AB1" s="687"/>
      <c r="AC1" s="688"/>
    </row>
    <row r="2" spans="1:29" s="1" customFormat="1" ht="15" customHeight="1" x14ac:dyDescent="0.15">
      <c r="A2" s="689" t="s">
        <v>3</v>
      </c>
      <c r="B2" s="690"/>
      <c r="C2" s="690"/>
      <c r="D2" s="690"/>
      <c r="E2" s="690"/>
      <c r="F2" s="690"/>
      <c r="G2" s="690"/>
      <c r="H2" s="690"/>
      <c r="I2" s="690"/>
      <c r="J2" s="690"/>
      <c r="K2" s="690"/>
      <c r="L2" s="690"/>
      <c r="M2" s="690"/>
      <c r="N2" s="690"/>
      <c r="O2" s="690"/>
      <c r="P2" s="690"/>
      <c r="Q2" s="690"/>
      <c r="R2" s="690"/>
      <c r="S2" s="690"/>
      <c r="T2" s="690"/>
      <c r="U2" s="690"/>
      <c r="V2" s="690"/>
      <c r="W2" s="690"/>
      <c r="X2" s="690"/>
      <c r="Y2" s="690"/>
      <c r="Z2" s="690"/>
      <c r="AA2" s="690"/>
      <c r="AB2" s="690"/>
      <c r="AC2" s="691"/>
    </row>
    <row r="3" spans="1:29" s="1" customFormat="1" ht="15" customHeight="1" x14ac:dyDescent="0.15">
      <c r="A3" s="692" t="s">
        <v>21</v>
      </c>
      <c r="B3" s="693"/>
      <c r="C3" s="693"/>
      <c r="D3" s="693"/>
      <c r="E3" s="693"/>
      <c r="F3" s="693"/>
      <c r="G3" s="693"/>
      <c r="H3" s="693"/>
      <c r="I3" s="693"/>
      <c r="J3" s="693"/>
      <c r="K3" s="693"/>
      <c r="L3" s="693"/>
      <c r="M3" s="693"/>
      <c r="N3" s="693"/>
      <c r="O3" s="693"/>
      <c r="P3" s="693"/>
      <c r="Q3" s="693"/>
      <c r="R3" s="693"/>
      <c r="S3" s="693"/>
      <c r="T3" s="693"/>
      <c r="U3" s="693"/>
      <c r="V3" s="693"/>
      <c r="W3" s="693"/>
      <c r="X3" s="693"/>
      <c r="Y3" s="693"/>
      <c r="Z3" s="693"/>
      <c r="AA3" s="693"/>
      <c r="AB3" s="693"/>
      <c r="AC3" s="694"/>
    </row>
    <row r="4" spans="1:29" s="1" customFormat="1" ht="15" customHeight="1" x14ac:dyDescent="0.15">
      <c r="A4" s="289" t="s">
        <v>303</v>
      </c>
      <c r="B4" s="690"/>
      <c r="C4" s="690"/>
      <c r="D4" s="690"/>
      <c r="E4" s="690"/>
      <c r="F4" s="690"/>
      <c r="G4" s="690"/>
      <c r="H4" s="690"/>
      <c r="I4" s="690"/>
      <c r="J4" s="690"/>
      <c r="K4" s="690"/>
      <c r="L4" s="690"/>
      <c r="M4" s="690"/>
      <c r="N4" s="690"/>
      <c r="O4" s="690"/>
      <c r="P4" s="690"/>
      <c r="Q4" s="690"/>
      <c r="R4" s="690"/>
      <c r="S4" s="690"/>
      <c r="T4" s="690"/>
      <c r="U4" s="690"/>
      <c r="V4" s="690"/>
      <c r="W4" s="690"/>
      <c r="X4" s="690"/>
      <c r="Y4" s="690"/>
      <c r="Z4" s="690"/>
      <c r="AA4" s="690"/>
      <c r="AB4" s="690"/>
      <c r="AC4" s="691"/>
    </row>
    <row r="5" spans="1:29" s="1" customFormat="1" ht="15" customHeight="1" x14ac:dyDescent="0.15">
      <c r="A5" s="392" t="s">
        <v>208</v>
      </c>
      <c r="B5" s="393"/>
      <c r="C5" s="393"/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3"/>
      <c r="P5" s="393"/>
      <c r="Q5" s="393"/>
      <c r="R5" s="393"/>
      <c r="S5" s="393"/>
      <c r="T5" s="393"/>
      <c r="U5" s="393"/>
      <c r="V5" s="393"/>
      <c r="W5" s="393"/>
      <c r="X5" s="393"/>
      <c r="Y5" s="393"/>
      <c r="Z5" s="393"/>
      <c r="AA5" s="393"/>
      <c r="AB5" s="393"/>
      <c r="AC5" s="394"/>
    </row>
    <row r="6" spans="1:29" ht="3" customHeight="1" x14ac:dyDescent="0.2">
      <c r="A6" s="365"/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366"/>
      <c r="M6" s="366"/>
      <c r="N6" s="366"/>
      <c r="O6" s="366"/>
      <c r="P6" s="366"/>
      <c r="Q6" s="366"/>
      <c r="R6" s="366"/>
      <c r="S6" s="366"/>
      <c r="T6" s="366"/>
      <c r="U6" s="366"/>
      <c r="V6" s="366"/>
      <c r="W6" s="366"/>
      <c r="X6" s="366"/>
      <c r="Y6" s="366"/>
      <c r="Z6" s="366"/>
      <c r="AA6" s="366"/>
      <c r="AB6" s="366"/>
      <c r="AC6" s="367"/>
    </row>
    <row r="7" spans="1:29" ht="18.75" customHeight="1" x14ac:dyDescent="0.2">
      <c r="A7" s="31"/>
      <c r="B7" s="32"/>
      <c r="C7" s="32"/>
      <c r="D7" s="40"/>
      <c r="E7" s="40"/>
      <c r="F7" s="40"/>
      <c r="G7" s="258"/>
      <c r="H7" s="258"/>
      <c r="I7" s="258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3"/>
    </row>
    <row r="8" spans="1:29" x14ac:dyDescent="0.2">
      <c r="A8" s="31"/>
      <c r="B8" s="32"/>
      <c r="C8" s="41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3"/>
    </row>
    <row r="9" spans="1:29" ht="12" customHeight="1" x14ac:dyDescent="0.2">
      <c r="A9" s="259" t="s">
        <v>123</v>
      </c>
      <c r="B9" s="259"/>
      <c r="C9" s="259"/>
      <c r="D9" s="436" t="s">
        <v>7</v>
      </c>
      <c r="E9" s="436"/>
      <c r="F9" s="436"/>
      <c r="G9" s="436"/>
      <c r="H9" s="436"/>
      <c r="I9" s="436"/>
      <c r="J9" s="436"/>
      <c r="K9" s="436"/>
      <c r="L9" s="436"/>
      <c r="M9" s="436"/>
      <c r="N9" s="436"/>
      <c r="O9" s="436"/>
      <c r="P9" s="436"/>
      <c r="Q9" s="436"/>
      <c r="R9" s="436"/>
      <c r="S9" s="436"/>
      <c r="T9" s="436"/>
      <c r="U9" s="436"/>
      <c r="V9" s="436"/>
      <c r="W9" s="436"/>
      <c r="X9" s="436"/>
      <c r="Y9" s="436"/>
      <c r="Z9" s="436"/>
      <c r="AA9" s="436"/>
      <c r="AB9" s="436"/>
      <c r="AC9" s="436"/>
    </row>
    <row r="10" spans="1:29" ht="23.25" customHeight="1" x14ac:dyDescent="0.2">
      <c r="A10" s="259"/>
      <c r="B10" s="259"/>
      <c r="C10" s="259"/>
      <c r="D10" s="187" t="s">
        <v>8</v>
      </c>
      <c r="E10" s="187" t="s">
        <v>6</v>
      </c>
      <c r="F10" s="187" t="s">
        <v>9</v>
      </c>
      <c r="G10" s="187" t="s">
        <v>6</v>
      </c>
      <c r="H10" s="187" t="s">
        <v>10</v>
      </c>
      <c r="I10" s="187" t="s">
        <v>6</v>
      </c>
      <c r="J10" s="187" t="s">
        <v>11</v>
      </c>
      <c r="K10" s="187" t="s">
        <v>6</v>
      </c>
      <c r="L10" s="187" t="s">
        <v>12</v>
      </c>
      <c r="M10" s="187" t="s">
        <v>6</v>
      </c>
      <c r="N10" s="187" t="s">
        <v>13</v>
      </c>
      <c r="O10" s="187" t="s">
        <v>6</v>
      </c>
      <c r="P10" s="187" t="s">
        <v>14</v>
      </c>
      <c r="Q10" s="187" t="s">
        <v>6</v>
      </c>
      <c r="R10" s="187" t="s">
        <v>15</v>
      </c>
      <c r="S10" s="187" t="s">
        <v>6</v>
      </c>
      <c r="T10" s="187" t="s">
        <v>16</v>
      </c>
      <c r="U10" s="187" t="s">
        <v>6</v>
      </c>
      <c r="V10" s="187" t="s">
        <v>17</v>
      </c>
      <c r="W10" s="187" t="s">
        <v>6</v>
      </c>
      <c r="X10" s="187" t="s">
        <v>18</v>
      </c>
      <c r="Y10" s="187" t="s">
        <v>6</v>
      </c>
      <c r="Z10" s="187" t="s">
        <v>19</v>
      </c>
      <c r="AA10" s="29" t="s">
        <v>6</v>
      </c>
      <c r="AB10" s="188" t="s">
        <v>20</v>
      </c>
      <c r="AC10" s="187" t="s">
        <v>6</v>
      </c>
    </row>
    <row r="11" spans="1:29" ht="28.5" customHeight="1" x14ac:dyDescent="0.2">
      <c r="A11" s="638" t="s">
        <v>0</v>
      </c>
      <c r="B11" s="638"/>
      <c r="C11" s="189">
        <v>178</v>
      </c>
      <c r="D11" s="51">
        <v>0</v>
      </c>
      <c r="E11" s="24">
        <f>D11/$C$11</f>
        <v>0</v>
      </c>
      <c r="F11" s="51">
        <v>0</v>
      </c>
      <c r="G11" s="24">
        <f>F11/$C$11</f>
        <v>0</v>
      </c>
      <c r="H11" s="51">
        <v>0</v>
      </c>
      <c r="I11" s="24">
        <f>H11/$C$11</f>
        <v>0</v>
      </c>
      <c r="J11" s="51">
        <v>0</v>
      </c>
      <c r="K11" s="24">
        <f>J11/$C$11</f>
        <v>0</v>
      </c>
      <c r="L11" s="51">
        <v>0</v>
      </c>
      <c r="M11" s="24">
        <f>L11/$C$11</f>
        <v>0</v>
      </c>
      <c r="N11" s="51">
        <v>0</v>
      </c>
      <c r="O11" s="24">
        <f>N11/$C$11</f>
        <v>0</v>
      </c>
      <c r="P11" s="51">
        <v>0</v>
      </c>
      <c r="Q11" s="24">
        <f>P11/$C$11</f>
        <v>0</v>
      </c>
      <c r="R11" s="51">
        <v>0</v>
      </c>
      <c r="S11" s="24">
        <f>R11/$C$11</f>
        <v>0</v>
      </c>
      <c r="T11" s="51"/>
      <c r="U11" s="24">
        <f>T11/$C$11</f>
        <v>0</v>
      </c>
      <c r="V11" s="51"/>
      <c r="W11" s="24">
        <f>V11/$C$11</f>
        <v>0</v>
      </c>
      <c r="X11" s="51"/>
      <c r="Y11" s="24">
        <f>X11/$C$11</f>
        <v>0</v>
      </c>
      <c r="Z11" s="51"/>
      <c r="AA11" s="24">
        <f>Z11/$C$11</f>
        <v>0</v>
      </c>
      <c r="AB11" s="45">
        <f>D11+F11+H11+J11+L11+N11+P11+R11+T11+V11+X11+Z11</f>
        <v>0</v>
      </c>
      <c r="AC11" s="44">
        <f>AB11/C11</f>
        <v>0</v>
      </c>
    </row>
    <row r="12" spans="1:29" ht="28.5" customHeight="1" x14ac:dyDescent="0.2">
      <c r="A12" s="638" t="s">
        <v>1</v>
      </c>
      <c r="B12" s="638"/>
      <c r="C12" s="631">
        <v>760</v>
      </c>
      <c r="D12" s="51">
        <v>11</v>
      </c>
      <c r="E12" s="24">
        <f>D12/$C$12</f>
        <v>1.4473684210526316E-2</v>
      </c>
      <c r="F12" s="51">
        <v>12</v>
      </c>
      <c r="G12" s="24">
        <f>F12/$C$12</f>
        <v>1.5789473684210527E-2</v>
      </c>
      <c r="H12" s="51">
        <v>9</v>
      </c>
      <c r="I12" s="24">
        <f>H12/$C$12</f>
        <v>1.1842105263157895E-2</v>
      </c>
      <c r="J12" s="51">
        <v>5</v>
      </c>
      <c r="K12" s="24">
        <f>J12/$C$12</f>
        <v>6.5789473684210523E-3</v>
      </c>
      <c r="L12" s="51">
        <v>8</v>
      </c>
      <c r="M12" s="24">
        <f>L12/$C$12</f>
        <v>1.0526315789473684E-2</v>
      </c>
      <c r="N12" s="51">
        <v>4</v>
      </c>
      <c r="O12" s="24">
        <f>N12/$C$12</f>
        <v>5.263157894736842E-3</v>
      </c>
      <c r="P12" s="51">
        <v>0</v>
      </c>
      <c r="Q12" s="24">
        <f>P12/$C$12</f>
        <v>0</v>
      </c>
      <c r="R12" s="51">
        <v>3</v>
      </c>
      <c r="S12" s="24">
        <f>R12/$C$12</f>
        <v>3.9473684210526317E-3</v>
      </c>
      <c r="T12" s="51"/>
      <c r="U12" s="24">
        <f>T12/$C$12</f>
        <v>0</v>
      </c>
      <c r="V12" s="51"/>
      <c r="W12" s="24">
        <f>V12/$C$12</f>
        <v>0</v>
      </c>
      <c r="X12" s="51"/>
      <c r="Y12" s="24">
        <f>X12/$C$12</f>
        <v>0</v>
      </c>
      <c r="Z12" s="51"/>
      <c r="AA12" s="24">
        <f>Z12/$C$12</f>
        <v>0</v>
      </c>
      <c r="AB12" s="45">
        <f>D12+F12+H12+J12+L12+N12+P12+R12+T12+V12+X12+Z12</f>
        <v>52</v>
      </c>
      <c r="AC12" s="44">
        <f>AB12/C12</f>
        <v>6.8421052631578952E-2</v>
      </c>
    </row>
    <row r="13" spans="1:29" ht="33.75" customHeight="1" x14ac:dyDescent="0.2">
      <c r="A13" s="638" t="s">
        <v>253</v>
      </c>
      <c r="B13" s="638"/>
      <c r="C13" s="631"/>
      <c r="D13" s="51">
        <v>459</v>
      </c>
      <c r="E13" s="24">
        <f>D13/$C$12</f>
        <v>0.60394736842105268</v>
      </c>
      <c r="F13" s="51">
        <v>462</v>
      </c>
      <c r="G13" s="24">
        <f>F13/$C$12</f>
        <v>0.60789473684210527</v>
      </c>
      <c r="H13" s="51">
        <v>391</v>
      </c>
      <c r="I13" s="24">
        <f>H13/$C$12</f>
        <v>0.51447368421052631</v>
      </c>
      <c r="J13" s="51">
        <v>400</v>
      </c>
      <c r="K13" s="24">
        <f>J13/$C$12</f>
        <v>0.52631578947368418</v>
      </c>
      <c r="L13" s="51">
        <v>391</v>
      </c>
      <c r="M13" s="24">
        <f>L13/$C$12</f>
        <v>0.51447368421052631</v>
      </c>
      <c r="N13" s="51">
        <v>391</v>
      </c>
      <c r="O13" s="24">
        <f>N13/$C$12</f>
        <v>0.51447368421052631</v>
      </c>
      <c r="P13" s="51">
        <v>376</v>
      </c>
      <c r="Q13" s="24">
        <f>P13/$C$12</f>
        <v>0.49473684210526314</v>
      </c>
      <c r="R13" s="51">
        <v>361</v>
      </c>
      <c r="S13" s="24">
        <f>R13/$C$12</f>
        <v>0.47499999999999998</v>
      </c>
      <c r="T13" s="51"/>
      <c r="U13" s="24">
        <f>T13/$C$12</f>
        <v>0</v>
      </c>
      <c r="V13" s="51"/>
      <c r="W13" s="24">
        <f>V13/$C$12</f>
        <v>0</v>
      </c>
      <c r="X13" s="51"/>
      <c r="Y13" s="24">
        <f>X13/$C$12</f>
        <v>0</v>
      </c>
      <c r="Z13" s="51"/>
      <c r="AA13" s="24">
        <f>Z13/$C$12</f>
        <v>0</v>
      </c>
      <c r="AB13" s="45">
        <f>+R13</f>
        <v>361</v>
      </c>
      <c r="AC13" s="44">
        <f>AB13/C12</f>
        <v>0.47499999999999998</v>
      </c>
    </row>
    <row r="14" spans="1:29" ht="12" customHeight="1" x14ac:dyDescent="0.2">
      <c r="A14" s="31"/>
      <c r="B14" s="32"/>
      <c r="C14" s="68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3"/>
    </row>
    <row r="15" spans="1:29" x14ac:dyDescent="0.2">
      <c r="A15" s="31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9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3"/>
    </row>
    <row r="16" spans="1:29" ht="18.75" customHeight="1" x14ac:dyDescent="0.2">
      <c r="A16" s="31"/>
      <c r="B16" s="32"/>
      <c r="C16" s="32"/>
      <c r="D16" s="32"/>
      <c r="E16" s="32"/>
      <c r="F16" s="395" t="s">
        <v>150</v>
      </c>
      <c r="G16" s="396"/>
      <c r="H16" s="397"/>
      <c r="I16" s="328" t="s">
        <v>79</v>
      </c>
      <c r="J16" s="329"/>
      <c r="K16" s="329"/>
      <c r="L16" s="329"/>
      <c r="M16" s="329"/>
      <c r="N16" s="329"/>
      <c r="O16" s="329"/>
      <c r="P16" s="329"/>
      <c r="Q16" s="329"/>
      <c r="R16" s="330"/>
      <c r="S16" s="32"/>
      <c r="T16" s="328" t="s">
        <v>80</v>
      </c>
      <c r="U16" s="329"/>
      <c r="V16" s="329"/>
      <c r="W16" s="329"/>
      <c r="X16" s="329"/>
      <c r="Y16" s="329"/>
      <c r="Z16" s="329"/>
      <c r="AA16" s="330"/>
      <c r="AB16" s="32"/>
      <c r="AC16" s="33"/>
    </row>
    <row r="17" spans="1:29" ht="33" customHeight="1" x14ac:dyDescent="0.2">
      <c r="A17" s="31"/>
      <c r="B17" s="32"/>
      <c r="C17" s="32"/>
      <c r="D17" s="32"/>
      <c r="E17" s="32"/>
      <c r="F17" s="398"/>
      <c r="G17" s="399"/>
      <c r="H17" s="400"/>
      <c r="I17" s="328" t="s">
        <v>67</v>
      </c>
      <c r="J17" s="330"/>
      <c r="K17" s="328" t="s">
        <v>68</v>
      </c>
      <c r="L17" s="330"/>
      <c r="M17" s="328" t="s">
        <v>69</v>
      </c>
      <c r="N17" s="330"/>
      <c r="O17" s="328" t="s">
        <v>70</v>
      </c>
      <c r="P17" s="330"/>
      <c r="Q17" s="328" t="s">
        <v>71</v>
      </c>
      <c r="R17" s="330"/>
      <c r="S17" s="32"/>
      <c r="T17" s="328" t="s">
        <v>247</v>
      </c>
      <c r="U17" s="330"/>
      <c r="V17" s="328" t="s">
        <v>248</v>
      </c>
      <c r="W17" s="330"/>
      <c r="X17" s="328" t="s">
        <v>249</v>
      </c>
      <c r="Y17" s="330"/>
      <c r="Z17" s="328" t="s">
        <v>65</v>
      </c>
      <c r="AA17" s="330"/>
      <c r="AB17" s="32"/>
      <c r="AC17" s="33"/>
    </row>
    <row r="18" spans="1:29" ht="12" customHeight="1" x14ac:dyDescent="0.2">
      <c r="A18" s="31"/>
      <c r="B18" s="32"/>
      <c r="C18" s="32"/>
      <c r="D18" s="32"/>
      <c r="E18" s="32"/>
      <c r="F18" s="79" t="s">
        <v>25</v>
      </c>
      <c r="G18" s="432" t="s">
        <v>204</v>
      </c>
      <c r="H18" s="433"/>
      <c r="I18" s="418">
        <v>68</v>
      </c>
      <c r="J18" s="419"/>
      <c r="K18" s="418">
        <v>44</v>
      </c>
      <c r="L18" s="419"/>
      <c r="M18" s="418"/>
      <c r="N18" s="419"/>
      <c r="O18" s="418"/>
      <c r="P18" s="419"/>
      <c r="Q18" s="420">
        <f>SUM(I18:P18)</f>
        <v>112</v>
      </c>
      <c r="R18" s="421"/>
      <c r="S18" s="32"/>
      <c r="T18" s="418"/>
      <c r="U18" s="419"/>
      <c r="V18" s="418">
        <v>110</v>
      </c>
      <c r="W18" s="419"/>
      <c r="X18" s="418">
        <v>2</v>
      </c>
      <c r="Y18" s="419"/>
      <c r="Z18" s="420">
        <f>SUM(T18:Y18)</f>
        <v>112</v>
      </c>
      <c r="AA18" s="421"/>
      <c r="AB18" s="32"/>
      <c r="AC18" s="33"/>
    </row>
    <row r="19" spans="1:29" ht="12" customHeight="1" x14ac:dyDescent="0.2">
      <c r="A19" s="31"/>
      <c r="B19" s="32"/>
      <c r="C19" s="32"/>
      <c r="D19" s="32"/>
      <c r="E19" s="32"/>
      <c r="F19" s="79" t="s">
        <v>29</v>
      </c>
      <c r="G19" s="170" t="s">
        <v>205</v>
      </c>
      <c r="H19" s="171"/>
      <c r="I19" s="408">
        <v>96</v>
      </c>
      <c r="J19" s="409"/>
      <c r="K19" s="408"/>
      <c r="L19" s="409"/>
      <c r="M19" s="408"/>
      <c r="N19" s="409"/>
      <c r="O19" s="408"/>
      <c r="P19" s="409"/>
      <c r="Q19" s="412">
        <f t="shared" ref="Q19" si="0">SUM(I19:P19)</f>
        <v>96</v>
      </c>
      <c r="R19" s="413"/>
      <c r="S19" s="32"/>
      <c r="T19" s="408"/>
      <c r="U19" s="409"/>
      <c r="V19" s="408">
        <v>1</v>
      </c>
      <c r="W19" s="409"/>
      <c r="X19" s="408">
        <v>95</v>
      </c>
      <c r="Y19" s="409"/>
      <c r="Z19" s="412">
        <f>SUM(T19:Y19)</f>
        <v>96</v>
      </c>
      <c r="AA19" s="413"/>
      <c r="AB19" s="32"/>
      <c r="AC19" s="33"/>
    </row>
    <row r="20" spans="1:29" ht="12" customHeight="1" x14ac:dyDescent="0.2">
      <c r="A20" s="31"/>
      <c r="B20" s="32"/>
      <c r="C20" s="32"/>
      <c r="D20" s="32"/>
      <c r="E20" s="32"/>
      <c r="F20" s="79">
        <v>10</v>
      </c>
      <c r="G20" s="335" t="s">
        <v>206</v>
      </c>
      <c r="H20" s="336"/>
      <c r="I20" s="408">
        <v>29</v>
      </c>
      <c r="J20" s="409"/>
      <c r="K20" s="408"/>
      <c r="L20" s="409"/>
      <c r="M20" s="408"/>
      <c r="N20" s="409"/>
      <c r="O20" s="408"/>
      <c r="P20" s="409"/>
      <c r="Q20" s="412">
        <f t="shared" ref="Q20:Q21" si="1">SUM(I20:P20)</f>
        <v>29</v>
      </c>
      <c r="R20" s="413"/>
      <c r="S20" s="32"/>
      <c r="T20" s="408">
        <v>29</v>
      </c>
      <c r="U20" s="409"/>
      <c r="V20" s="408"/>
      <c r="W20" s="409"/>
      <c r="X20" s="408"/>
      <c r="Y20" s="409"/>
      <c r="Z20" s="412">
        <f t="shared" ref="Z20:Z21" si="2">SUM(T20:Y20)</f>
        <v>29</v>
      </c>
      <c r="AA20" s="413"/>
      <c r="AB20" s="32"/>
      <c r="AC20" s="33"/>
    </row>
    <row r="21" spans="1:29" ht="12.75" customHeight="1" x14ac:dyDescent="0.2">
      <c r="A21" s="31"/>
      <c r="B21" s="32"/>
      <c r="C21" s="32"/>
      <c r="D21" s="32"/>
      <c r="E21" s="32"/>
      <c r="F21" s="79">
        <v>18</v>
      </c>
      <c r="G21" s="639" t="s">
        <v>207</v>
      </c>
      <c r="H21" s="640"/>
      <c r="I21" s="408">
        <v>80</v>
      </c>
      <c r="J21" s="409"/>
      <c r="K21" s="408">
        <v>32</v>
      </c>
      <c r="L21" s="409"/>
      <c r="M21" s="408"/>
      <c r="N21" s="409"/>
      <c r="O21" s="408"/>
      <c r="P21" s="409"/>
      <c r="Q21" s="509">
        <f t="shared" si="1"/>
        <v>112</v>
      </c>
      <c r="R21" s="511"/>
      <c r="S21" s="32"/>
      <c r="T21" s="408">
        <v>92</v>
      </c>
      <c r="U21" s="409"/>
      <c r="V21" s="408"/>
      <c r="W21" s="409"/>
      <c r="X21" s="408">
        <v>20</v>
      </c>
      <c r="Y21" s="409"/>
      <c r="Z21" s="412">
        <f t="shared" si="2"/>
        <v>112</v>
      </c>
      <c r="AA21" s="413"/>
      <c r="AB21" s="32"/>
      <c r="AC21" s="33"/>
    </row>
    <row r="22" spans="1:29" ht="14.25" customHeight="1" x14ac:dyDescent="0.2">
      <c r="A22" s="31"/>
      <c r="B22" s="32"/>
      <c r="C22" s="32"/>
      <c r="D22" s="32"/>
      <c r="E22" s="32"/>
      <c r="F22" s="462" t="s">
        <v>71</v>
      </c>
      <c r="G22" s="463"/>
      <c r="H22" s="464"/>
      <c r="I22" s="437">
        <f>SUM(I18:J21)</f>
        <v>273</v>
      </c>
      <c r="J22" s="439"/>
      <c r="K22" s="437">
        <f t="shared" ref="K22" si="3">SUM(K18:L21)</f>
        <v>76</v>
      </c>
      <c r="L22" s="439"/>
      <c r="M22" s="437">
        <f t="shared" ref="M22" si="4">SUM(M18:N21)</f>
        <v>0</v>
      </c>
      <c r="N22" s="439"/>
      <c r="O22" s="437">
        <f t="shared" ref="O22" si="5">SUM(O18:P21)</f>
        <v>0</v>
      </c>
      <c r="P22" s="439"/>
      <c r="Q22" s="437">
        <f>SUM(Q18:R21)</f>
        <v>349</v>
      </c>
      <c r="R22" s="439"/>
      <c r="S22" s="32"/>
      <c r="T22" s="437">
        <f>SUM(T18:U21)</f>
        <v>121</v>
      </c>
      <c r="U22" s="439"/>
      <c r="V22" s="437">
        <f>SUM(V18:W21)</f>
        <v>111</v>
      </c>
      <c r="W22" s="439"/>
      <c r="X22" s="437">
        <f>SUM(X18:Y21)</f>
        <v>117</v>
      </c>
      <c r="Y22" s="439"/>
      <c r="Z22" s="437">
        <f>SUM(Z18:AA21)</f>
        <v>349</v>
      </c>
      <c r="AA22" s="439"/>
      <c r="AB22" s="32"/>
      <c r="AC22" s="33"/>
    </row>
    <row r="23" spans="1:29" x14ac:dyDescent="0.2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3"/>
    </row>
    <row r="24" spans="1:29" x14ac:dyDescent="0.2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3"/>
    </row>
    <row r="25" spans="1:29" ht="18.75" customHeight="1" x14ac:dyDescent="0.2">
      <c r="A25" s="31"/>
      <c r="B25" s="32"/>
      <c r="C25" s="32"/>
      <c r="D25" s="32"/>
      <c r="E25" s="32"/>
      <c r="F25" s="32"/>
      <c r="G25" s="32"/>
      <c r="H25" s="32"/>
      <c r="I25" s="32"/>
      <c r="J25" s="695" t="s">
        <v>133</v>
      </c>
      <c r="K25" s="696"/>
      <c r="L25" s="697"/>
      <c r="M25" s="597" t="s">
        <v>73</v>
      </c>
      <c r="N25" s="597"/>
      <c r="O25" s="597" t="s">
        <v>74</v>
      </c>
      <c r="P25" s="597"/>
      <c r="Q25" s="597" t="s">
        <v>75</v>
      </c>
      <c r="R25" s="597"/>
      <c r="S25" s="597" t="s">
        <v>76</v>
      </c>
      <c r="T25" s="597"/>
      <c r="U25" s="32"/>
      <c r="V25" s="32"/>
      <c r="W25" s="32"/>
      <c r="X25" s="32"/>
      <c r="Y25" s="32"/>
      <c r="Z25" s="32"/>
      <c r="AA25" s="32"/>
      <c r="AB25" s="32"/>
      <c r="AC25" s="33"/>
    </row>
    <row r="26" spans="1:29" ht="36.75" customHeight="1" x14ac:dyDescent="0.2">
      <c r="A26" s="31"/>
      <c r="B26" s="32"/>
      <c r="C26" s="157" t="s">
        <v>315</v>
      </c>
      <c r="D26" s="157" t="s">
        <v>312</v>
      </c>
      <c r="E26" s="157" t="s">
        <v>314</v>
      </c>
      <c r="F26" s="157" t="s">
        <v>313</v>
      </c>
      <c r="G26" s="32"/>
      <c r="H26" s="32"/>
      <c r="I26" s="32"/>
      <c r="J26" s="698"/>
      <c r="K26" s="699"/>
      <c r="L26" s="700"/>
      <c r="M26" s="597"/>
      <c r="N26" s="597"/>
      <c r="O26" s="597"/>
      <c r="P26" s="597"/>
      <c r="Q26" s="597"/>
      <c r="R26" s="597"/>
      <c r="S26" s="597"/>
      <c r="T26" s="597"/>
      <c r="U26" s="32"/>
      <c r="V26" s="32"/>
      <c r="W26" s="32"/>
      <c r="X26" s="32"/>
      <c r="Y26" s="32"/>
      <c r="Z26" s="32"/>
      <c r="AA26" s="32"/>
      <c r="AB26" s="32"/>
      <c r="AC26" s="33"/>
    </row>
    <row r="27" spans="1:29" s="8" customFormat="1" ht="16.5" customHeight="1" x14ac:dyDescent="0.2">
      <c r="A27" s="77"/>
      <c r="B27" s="66"/>
      <c r="C27" s="191" t="s">
        <v>204</v>
      </c>
      <c r="D27" s="197">
        <v>78</v>
      </c>
      <c r="E27" s="197">
        <v>112</v>
      </c>
      <c r="F27" s="197">
        <f>E27-D27</f>
        <v>34</v>
      </c>
      <c r="G27" s="66"/>
      <c r="H27" s="66"/>
      <c r="I27" s="66"/>
      <c r="J27" s="265" t="s">
        <v>72</v>
      </c>
      <c r="K27" s="374"/>
      <c r="L27" s="266"/>
      <c r="M27" s="383" t="s">
        <v>87</v>
      </c>
      <c r="N27" s="384"/>
      <c r="O27" s="370" t="s">
        <v>77</v>
      </c>
      <c r="P27" s="371"/>
      <c r="Q27" s="370" t="s">
        <v>77</v>
      </c>
      <c r="R27" s="371"/>
      <c r="S27" s="512">
        <v>198</v>
      </c>
      <c r="T27" s="513"/>
      <c r="U27" s="94"/>
      <c r="V27" s="66"/>
      <c r="W27" s="66"/>
      <c r="X27" s="66"/>
      <c r="Y27" s="66"/>
      <c r="Z27" s="66"/>
      <c r="AA27" s="66"/>
      <c r="AB27" s="66"/>
      <c r="AC27" s="67"/>
    </row>
    <row r="28" spans="1:29" s="8" customFormat="1" ht="16.5" customHeight="1" x14ac:dyDescent="0.2">
      <c r="A28" s="77"/>
      <c r="B28" s="66"/>
      <c r="C28" s="192" t="s">
        <v>205</v>
      </c>
      <c r="D28" s="198">
        <v>53</v>
      </c>
      <c r="E28" s="198">
        <v>96</v>
      </c>
      <c r="F28" s="198">
        <f t="shared" ref="F28:F30" si="6">E28-D28</f>
        <v>43</v>
      </c>
      <c r="G28" s="66"/>
      <c r="H28" s="66"/>
      <c r="I28" s="66"/>
      <c r="J28" s="375"/>
      <c r="K28" s="376"/>
      <c r="L28" s="377"/>
      <c r="M28" s="385"/>
      <c r="N28" s="386"/>
      <c r="O28" s="341" t="s">
        <v>77</v>
      </c>
      <c r="P28" s="342"/>
      <c r="Q28" s="321" t="s">
        <v>88</v>
      </c>
      <c r="R28" s="323"/>
      <c r="S28" s="527">
        <v>5</v>
      </c>
      <c r="T28" s="528"/>
      <c r="U28" s="94"/>
      <c r="V28" s="66"/>
      <c r="W28" s="66"/>
      <c r="X28" s="66"/>
      <c r="Y28" s="66"/>
      <c r="Z28" s="66"/>
      <c r="AA28" s="66"/>
      <c r="AB28" s="66"/>
      <c r="AC28" s="67"/>
    </row>
    <row r="29" spans="1:29" s="8" customFormat="1" ht="16.5" customHeight="1" x14ac:dyDescent="0.2">
      <c r="A29" s="77"/>
      <c r="B29" s="66"/>
      <c r="C29" s="192" t="s">
        <v>207</v>
      </c>
      <c r="D29" s="198">
        <v>73</v>
      </c>
      <c r="E29" s="198">
        <v>112</v>
      </c>
      <c r="F29" s="198">
        <f t="shared" si="6"/>
        <v>39</v>
      </c>
      <c r="G29" s="66"/>
      <c r="H29" s="66"/>
      <c r="I29" s="66"/>
      <c r="J29" s="375"/>
      <c r="K29" s="376"/>
      <c r="L29" s="377"/>
      <c r="M29" s="385"/>
      <c r="N29" s="386"/>
      <c r="O29" s="321" t="s">
        <v>88</v>
      </c>
      <c r="P29" s="323"/>
      <c r="Q29" s="341" t="s">
        <v>77</v>
      </c>
      <c r="R29" s="342"/>
      <c r="S29" s="527">
        <v>1</v>
      </c>
      <c r="T29" s="528"/>
      <c r="U29" s="94"/>
      <c r="V29" s="66"/>
      <c r="W29" s="66"/>
      <c r="X29" s="66"/>
      <c r="Y29" s="66"/>
      <c r="Z29" s="66"/>
      <c r="AA29" s="66"/>
      <c r="AB29" s="66"/>
      <c r="AC29" s="67"/>
    </row>
    <row r="30" spans="1:29" ht="14.25" customHeight="1" x14ac:dyDescent="0.2">
      <c r="A30" s="31"/>
      <c r="B30" s="32"/>
      <c r="C30" s="193" t="s">
        <v>206</v>
      </c>
      <c r="D30" s="199"/>
      <c r="E30" s="199">
        <v>29</v>
      </c>
      <c r="F30" s="199">
        <f t="shared" si="6"/>
        <v>29</v>
      </c>
      <c r="G30" s="32"/>
      <c r="H30" s="32"/>
      <c r="I30" s="32"/>
      <c r="J30" s="375"/>
      <c r="K30" s="376"/>
      <c r="L30" s="377"/>
      <c r="M30" s="331" t="s">
        <v>88</v>
      </c>
      <c r="N30" s="332"/>
      <c r="O30" s="370" t="s">
        <v>77</v>
      </c>
      <c r="P30" s="371"/>
      <c r="Q30" s="370" t="s">
        <v>77</v>
      </c>
      <c r="R30" s="371"/>
      <c r="S30" s="372">
        <v>51</v>
      </c>
      <c r="T30" s="373"/>
      <c r="U30" s="94"/>
      <c r="V30" s="32"/>
      <c r="W30" s="32"/>
      <c r="X30" s="32"/>
      <c r="Y30" s="32"/>
      <c r="Z30" s="32"/>
      <c r="AA30" s="32"/>
      <c r="AB30" s="32"/>
      <c r="AC30" s="33"/>
    </row>
    <row r="31" spans="1:29" ht="14.25" customHeight="1" x14ac:dyDescent="0.2">
      <c r="A31" s="31"/>
      <c r="B31" s="32"/>
      <c r="C31" s="32"/>
      <c r="D31" s="184">
        <f>SUM(D27:D30)</f>
        <v>204</v>
      </c>
      <c r="E31" s="184">
        <f>SUM(E27:E30)</f>
        <v>349</v>
      </c>
      <c r="F31" s="184">
        <f>SUM(F27:F30)</f>
        <v>145</v>
      </c>
      <c r="G31" s="32"/>
      <c r="H31" s="32"/>
      <c r="I31" s="32"/>
      <c r="J31" s="375"/>
      <c r="K31" s="376"/>
      <c r="L31" s="377"/>
      <c r="M31" s="333"/>
      <c r="N31" s="334"/>
      <c r="O31" s="341" t="s">
        <v>77</v>
      </c>
      <c r="P31" s="342"/>
      <c r="Q31" s="321" t="s">
        <v>88</v>
      </c>
      <c r="R31" s="323"/>
      <c r="S31" s="381">
        <v>1</v>
      </c>
      <c r="T31" s="382"/>
      <c r="U31" s="94"/>
      <c r="V31" s="32"/>
      <c r="W31" s="32"/>
      <c r="X31" s="32"/>
      <c r="Y31" s="32"/>
      <c r="Z31" s="32"/>
      <c r="AA31" s="32"/>
      <c r="AB31" s="32"/>
      <c r="AC31" s="33"/>
    </row>
    <row r="32" spans="1:29" ht="14.25" customHeight="1" x14ac:dyDescent="0.2">
      <c r="A32" s="31"/>
      <c r="B32" s="32"/>
      <c r="C32" s="32"/>
      <c r="D32" s="32"/>
      <c r="E32" s="32"/>
      <c r="F32" s="32"/>
      <c r="G32" s="32"/>
      <c r="H32" s="32"/>
      <c r="I32" s="32"/>
      <c r="J32" s="375"/>
      <c r="K32" s="376"/>
      <c r="L32" s="377"/>
      <c r="M32" s="333"/>
      <c r="N32" s="334"/>
      <c r="O32" s="321" t="s">
        <v>88</v>
      </c>
      <c r="P32" s="323"/>
      <c r="Q32" s="341" t="s">
        <v>77</v>
      </c>
      <c r="R32" s="342"/>
      <c r="S32" s="381">
        <v>17</v>
      </c>
      <c r="T32" s="382"/>
      <c r="U32" s="94"/>
      <c r="V32" s="32"/>
      <c r="W32" s="32"/>
      <c r="X32" s="32"/>
      <c r="Y32" s="32"/>
      <c r="Z32" s="32"/>
      <c r="AA32" s="32"/>
      <c r="AB32" s="32"/>
      <c r="AC32" s="33"/>
    </row>
    <row r="33" spans="1:29" ht="24" customHeight="1" x14ac:dyDescent="0.2">
      <c r="A33" s="31"/>
      <c r="B33" s="32"/>
      <c r="C33" s="32"/>
      <c r="D33" s="32"/>
      <c r="E33" s="32"/>
      <c r="F33" s="32"/>
      <c r="G33" s="32"/>
      <c r="H33" s="32"/>
      <c r="I33" s="32"/>
      <c r="J33" s="452" t="s">
        <v>259</v>
      </c>
      <c r="K33" s="452"/>
      <c r="L33" s="452"/>
      <c r="M33" s="452"/>
      <c r="N33" s="452"/>
      <c r="O33" s="452"/>
      <c r="P33" s="452"/>
      <c r="Q33" s="452"/>
      <c r="R33" s="452"/>
      <c r="S33" s="452"/>
      <c r="T33" s="452"/>
      <c r="U33" s="32"/>
      <c r="V33" s="32"/>
      <c r="W33" s="32"/>
      <c r="X33" s="32"/>
      <c r="Y33" s="32"/>
      <c r="Z33" s="32"/>
      <c r="AA33" s="32"/>
      <c r="AB33" s="32"/>
      <c r="AC33" s="33"/>
    </row>
    <row r="34" spans="1:29" x14ac:dyDescent="0.2">
      <c r="A34" s="31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65"/>
      <c r="Y34" s="32"/>
      <c r="Z34" s="32"/>
      <c r="AA34" s="32"/>
      <c r="AB34" s="32"/>
      <c r="AC34" s="33"/>
    </row>
    <row r="35" spans="1:29" x14ac:dyDescent="0.2">
      <c r="A35" s="31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3"/>
    </row>
    <row r="36" spans="1:29" x14ac:dyDescent="0.2">
      <c r="A36" s="31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3"/>
    </row>
    <row r="37" spans="1:29" x14ac:dyDescent="0.2">
      <c r="A37" s="31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3"/>
    </row>
    <row r="38" spans="1:29" x14ac:dyDescent="0.2">
      <c r="A38" s="31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3"/>
    </row>
    <row r="39" spans="1:29" x14ac:dyDescent="0.2">
      <c r="A39" s="31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3"/>
    </row>
    <row r="40" spans="1:29" x14ac:dyDescent="0.2">
      <c r="A40" s="31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3"/>
    </row>
    <row r="41" spans="1:29" x14ac:dyDescent="0.2">
      <c r="A41" s="31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3"/>
    </row>
    <row r="42" spans="1:29" x14ac:dyDescent="0.2">
      <c r="A42" s="31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3"/>
    </row>
    <row r="43" spans="1:29" x14ac:dyDescent="0.2">
      <c r="A43" s="31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3"/>
    </row>
    <row r="44" spans="1:29" x14ac:dyDescent="0.2">
      <c r="A44" s="31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3"/>
    </row>
    <row r="45" spans="1:29" x14ac:dyDescent="0.2">
      <c r="A45" s="31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3"/>
    </row>
    <row r="46" spans="1:29" x14ac:dyDescent="0.2">
      <c r="A46" s="31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3"/>
    </row>
    <row r="47" spans="1:29" x14ac:dyDescent="0.2">
      <c r="A47" s="31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3"/>
    </row>
    <row r="48" spans="1:29" x14ac:dyDescent="0.2">
      <c r="A48" s="31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3"/>
    </row>
    <row r="49" spans="1:29" x14ac:dyDescent="0.2">
      <c r="A49" s="31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3"/>
    </row>
    <row r="50" spans="1:29" x14ac:dyDescent="0.2">
      <c r="A50" s="31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3"/>
    </row>
    <row r="51" spans="1:29" x14ac:dyDescent="0.2">
      <c r="A51" s="3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3"/>
    </row>
    <row r="52" spans="1:29" x14ac:dyDescent="0.2">
      <c r="A52" s="3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3"/>
    </row>
    <row r="53" spans="1:29" x14ac:dyDescent="0.2">
      <c r="A53" s="3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3"/>
    </row>
    <row r="54" spans="1:29" x14ac:dyDescent="0.2">
      <c r="A54" s="31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3"/>
    </row>
    <row r="55" spans="1:29" x14ac:dyDescent="0.2">
      <c r="A55" s="31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3"/>
    </row>
    <row r="56" spans="1:29" s="11" customFormat="1" x14ac:dyDescent="0.2">
      <c r="A56" s="31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3"/>
    </row>
    <row r="57" spans="1:29" s="11" customFormat="1" x14ac:dyDescent="0.2">
      <c r="A57" s="31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3"/>
    </row>
    <row r="58" spans="1:29" x14ac:dyDescent="0.2">
      <c r="A58" s="31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3"/>
    </row>
    <row r="59" spans="1:29" x14ac:dyDescent="0.2">
      <c r="A59" s="31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3"/>
    </row>
    <row r="60" spans="1:29" x14ac:dyDescent="0.2">
      <c r="A60" s="31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3"/>
    </row>
    <row r="61" spans="1:29" x14ac:dyDescent="0.2">
      <c r="A61" s="31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3"/>
    </row>
    <row r="62" spans="1:29" x14ac:dyDescent="0.2">
      <c r="A62" s="31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3"/>
    </row>
    <row r="63" spans="1:29" x14ac:dyDescent="0.2">
      <c r="A63" s="34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6"/>
    </row>
  </sheetData>
  <mergeCells count="101">
    <mergeCell ref="J33:T33"/>
    <mergeCell ref="O32:P32"/>
    <mergeCell ref="Q32:R32"/>
    <mergeCell ref="S32:T32"/>
    <mergeCell ref="V19:W19"/>
    <mergeCell ref="X19:Y19"/>
    <mergeCell ref="I19:J19"/>
    <mergeCell ref="K19:L19"/>
    <mergeCell ref="M19:N19"/>
    <mergeCell ref="O19:P19"/>
    <mergeCell ref="Q19:R19"/>
    <mergeCell ref="J27:L32"/>
    <mergeCell ref="S28:T28"/>
    <mergeCell ref="O29:P29"/>
    <mergeCell ref="Q29:R29"/>
    <mergeCell ref="O28:P28"/>
    <mergeCell ref="Q28:R28"/>
    <mergeCell ref="O27:P27"/>
    <mergeCell ref="Q27:R27"/>
    <mergeCell ref="S27:T27"/>
    <mergeCell ref="S31:T31"/>
    <mergeCell ref="V21:W21"/>
    <mergeCell ref="V20:W20"/>
    <mergeCell ref="S29:T29"/>
    <mergeCell ref="F22:H22"/>
    <mergeCell ref="O22:P22"/>
    <mergeCell ref="Q22:R22"/>
    <mergeCell ref="Q21:R21"/>
    <mergeCell ref="Q20:R20"/>
    <mergeCell ref="O20:P20"/>
    <mergeCell ref="I20:J20"/>
    <mergeCell ref="K20:L20"/>
    <mergeCell ref="M20:N20"/>
    <mergeCell ref="I21:J21"/>
    <mergeCell ref="K21:L21"/>
    <mergeCell ref="M21:N21"/>
    <mergeCell ref="M30:N32"/>
    <mergeCell ref="O30:P30"/>
    <mergeCell ref="Q30:R30"/>
    <mergeCell ref="S30:T30"/>
    <mergeCell ref="O31:P31"/>
    <mergeCell ref="Q31:R31"/>
    <mergeCell ref="M27:N29"/>
    <mergeCell ref="J25:L26"/>
    <mergeCell ref="M25:N26"/>
    <mergeCell ref="O25:P26"/>
    <mergeCell ref="Q25:R26"/>
    <mergeCell ref="S25:T26"/>
    <mergeCell ref="K18:L18"/>
    <mergeCell ref="M18:N18"/>
    <mergeCell ref="I17:J17"/>
    <mergeCell ref="K17:L17"/>
    <mergeCell ref="M17:N17"/>
    <mergeCell ref="O17:P17"/>
    <mergeCell ref="Q17:R17"/>
    <mergeCell ref="T17:U17"/>
    <mergeCell ref="I22:J22"/>
    <mergeCell ref="K22:L22"/>
    <mergeCell ref="M22:N22"/>
    <mergeCell ref="T22:U22"/>
    <mergeCell ref="T19:U19"/>
    <mergeCell ref="O21:P21"/>
    <mergeCell ref="T20:U20"/>
    <mergeCell ref="T21:U21"/>
    <mergeCell ref="G7:I7"/>
    <mergeCell ref="D9:AC9"/>
    <mergeCell ref="A11:B11"/>
    <mergeCell ref="A13:B13"/>
    <mergeCell ref="A12:B12"/>
    <mergeCell ref="A9:C10"/>
    <mergeCell ref="C12:C13"/>
    <mergeCell ref="A6:AC6"/>
    <mergeCell ref="A1:AC1"/>
    <mergeCell ref="A2:AC2"/>
    <mergeCell ref="A3:AC3"/>
    <mergeCell ref="A4:AC4"/>
    <mergeCell ref="A5:AC5"/>
    <mergeCell ref="X21:Y21"/>
    <mergeCell ref="X22:Y22"/>
    <mergeCell ref="G20:H20"/>
    <mergeCell ref="Z17:AA17"/>
    <mergeCell ref="T16:AA16"/>
    <mergeCell ref="X17:Y17"/>
    <mergeCell ref="X18:Y18"/>
    <mergeCell ref="X20:Y20"/>
    <mergeCell ref="Z22:AA22"/>
    <mergeCell ref="Z21:AA21"/>
    <mergeCell ref="Z20:AA20"/>
    <mergeCell ref="Z19:AA19"/>
    <mergeCell ref="Z18:AA18"/>
    <mergeCell ref="V17:W17"/>
    <mergeCell ref="G18:H18"/>
    <mergeCell ref="I18:J18"/>
    <mergeCell ref="G21:H21"/>
    <mergeCell ref="V22:W22"/>
    <mergeCell ref="T18:U18"/>
    <mergeCell ref="V18:W18"/>
    <mergeCell ref="O18:P18"/>
    <mergeCell ref="Q18:R18"/>
    <mergeCell ref="F16:H17"/>
    <mergeCell ref="I16:R16"/>
  </mergeCells>
  <printOptions horizontalCentered="1"/>
  <pageMargins left="0.31496062992125984" right="0.31496062992125984" top="0.35433070866141736" bottom="0.35433070866141736" header="0.31496062992125984" footer="0.31496062992125984"/>
  <pageSetup scale="62" orientation="landscape" horizontalDpi="4294967294" verticalDpi="4294967294" r:id="rId1"/>
  <ignoredErrors>
    <ignoredError sqref="F18:F19" numberStoredAsText="1"/>
  </ignoredError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C84"/>
  <sheetViews>
    <sheetView zoomScale="80" zoomScaleNormal="80" zoomScaleSheetLayoutView="40" workbookViewId="0">
      <selection sqref="A1:AC83"/>
    </sheetView>
  </sheetViews>
  <sheetFormatPr baseColWidth="10" defaultRowHeight="12" x14ac:dyDescent="0.2"/>
  <cols>
    <col min="1" max="1" width="6" customWidth="1"/>
    <col min="2" max="2" width="24.85546875" bestFit="1" customWidth="1"/>
    <col min="3" max="3" width="23.7109375" customWidth="1"/>
    <col min="4" max="4" width="12.7109375" bestFit="1" customWidth="1"/>
    <col min="5" max="5" width="24.5703125" bestFit="1" customWidth="1"/>
    <col min="6" max="6" width="10.28515625" customWidth="1"/>
    <col min="7" max="13" width="9" customWidth="1"/>
    <col min="14" max="14" width="9.85546875" customWidth="1"/>
    <col min="15" max="17" width="9" customWidth="1"/>
    <col min="18" max="18" width="9.7109375" customWidth="1"/>
    <col min="19" max="19" width="9.28515625" customWidth="1"/>
    <col min="20" max="20" width="9" customWidth="1"/>
    <col min="21" max="21" width="9.5703125" customWidth="1"/>
    <col min="22" max="29" width="9" customWidth="1"/>
  </cols>
  <sheetData>
    <row r="1" spans="1:29" s="1" customFormat="1" ht="15" customHeight="1" x14ac:dyDescent="0.15">
      <c r="A1" s="619" t="s">
        <v>2</v>
      </c>
      <c r="B1" s="620"/>
      <c r="C1" s="620"/>
      <c r="D1" s="620"/>
      <c r="E1" s="620"/>
      <c r="F1" s="620"/>
      <c r="G1" s="620"/>
      <c r="H1" s="620"/>
      <c r="I1" s="620"/>
      <c r="J1" s="620"/>
      <c r="K1" s="620"/>
      <c r="L1" s="620"/>
      <c r="M1" s="620"/>
      <c r="N1" s="620"/>
      <c r="O1" s="620"/>
      <c r="P1" s="620"/>
      <c r="Q1" s="620"/>
      <c r="R1" s="620"/>
      <c r="S1" s="620"/>
      <c r="T1" s="620"/>
      <c r="U1" s="620"/>
      <c r="V1" s="620"/>
      <c r="W1" s="620"/>
      <c r="X1" s="620"/>
      <c r="Y1" s="620"/>
      <c r="Z1" s="620"/>
      <c r="AA1" s="620"/>
      <c r="AB1" s="620"/>
      <c r="AC1" s="621"/>
    </row>
    <row r="2" spans="1:29" s="1" customFormat="1" ht="15" customHeight="1" x14ac:dyDescent="0.15">
      <c r="A2" s="622" t="s">
        <v>3</v>
      </c>
      <c r="B2" s="623"/>
      <c r="C2" s="623"/>
      <c r="D2" s="623"/>
      <c r="E2" s="623"/>
      <c r="F2" s="623"/>
      <c r="G2" s="623"/>
      <c r="H2" s="623"/>
      <c r="I2" s="623"/>
      <c r="J2" s="623"/>
      <c r="K2" s="623"/>
      <c r="L2" s="623"/>
      <c r="M2" s="623"/>
      <c r="N2" s="623"/>
      <c r="O2" s="623"/>
      <c r="P2" s="623"/>
      <c r="Q2" s="623"/>
      <c r="R2" s="623"/>
      <c r="S2" s="623"/>
      <c r="T2" s="623"/>
      <c r="U2" s="623"/>
      <c r="V2" s="623"/>
      <c r="W2" s="623"/>
      <c r="X2" s="623"/>
      <c r="Y2" s="623"/>
      <c r="Z2" s="623"/>
      <c r="AA2" s="623"/>
      <c r="AB2" s="623"/>
      <c r="AC2" s="624"/>
    </row>
    <row r="3" spans="1:29" s="1" customFormat="1" ht="15" customHeight="1" x14ac:dyDescent="0.15">
      <c r="A3" s="625" t="s">
        <v>21</v>
      </c>
      <c r="B3" s="626"/>
      <c r="C3" s="626"/>
      <c r="D3" s="626"/>
      <c r="E3" s="626"/>
      <c r="F3" s="626"/>
      <c r="G3" s="626"/>
      <c r="H3" s="626"/>
      <c r="I3" s="626"/>
      <c r="J3" s="626"/>
      <c r="K3" s="626"/>
      <c r="L3" s="626"/>
      <c r="M3" s="626"/>
      <c r="N3" s="626"/>
      <c r="O3" s="626"/>
      <c r="P3" s="626"/>
      <c r="Q3" s="626"/>
      <c r="R3" s="626"/>
      <c r="S3" s="626"/>
      <c r="T3" s="626"/>
      <c r="U3" s="626"/>
      <c r="V3" s="626"/>
      <c r="W3" s="626"/>
      <c r="X3" s="626"/>
      <c r="Y3" s="626"/>
      <c r="Z3" s="626"/>
      <c r="AA3" s="626"/>
      <c r="AB3" s="626"/>
      <c r="AC3" s="627"/>
    </row>
    <row r="4" spans="1:29" s="1" customFormat="1" ht="15" customHeight="1" x14ac:dyDescent="0.15">
      <c r="A4" s="289" t="s">
        <v>303</v>
      </c>
      <c r="B4" s="705"/>
      <c r="C4" s="705"/>
      <c r="D4" s="705"/>
      <c r="E4" s="705"/>
      <c r="F4" s="705"/>
      <c r="G4" s="705"/>
      <c r="H4" s="705"/>
      <c r="I4" s="705"/>
      <c r="J4" s="705"/>
      <c r="K4" s="705"/>
      <c r="L4" s="705"/>
      <c r="M4" s="705"/>
      <c r="N4" s="705"/>
      <c r="O4" s="705"/>
      <c r="P4" s="705"/>
      <c r="Q4" s="705"/>
      <c r="R4" s="705"/>
      <c r="S4" s="705"/>
      <c r="T4" s="705"/>
      <c r="U4" s="705"/>
      <c r="V4" s="705"/>
      <c r="W4" s="705"/>
      <c r="X4" s="705"/>
      <c r="Y4" s="705"/>
      <c r="Z4" s="705"/>
      <c r="AA4" s="705"/>
      <c r="AB4" s="705"/>
      <c r="AC4" s="706"/>
    </row>
    <row r="5" spans="1:29" s="1" customFormat="1" ht="15" customHeight="1" x14ac:dyDescent="0.15">
      <c r="A5" s="707" t="s">
        <v>209</v>
      </c>
      <c r="B5" s="708"/>
      <c r="C5" s="708"/>
      <c r="D5" s="708"/>
      <c r="E5" s="708"/>
      <c r="F5" s="708"/>
      <c r="G5" s="708"/>
      <c r="H5" s="708"/>
      <c r="I5" s="708"/>
      <c r="J5" s="708"/>
      <c r="K5" s="708"/>
      <c r="L5" s="708"/>
      <c r="M5" s="708"/>
      <c r="N5" s="708"/>
      <c r="O5" s="708"/>
      <c r="P5" s="708"/>
      <c r="Q5" s="708"/>
      <c r="R5" s="708"/>
      <c r="S5" s="708"/>
      <c r="T5" s="708"/>
      <c r="U5" s="708"/>
      <c r="V5" s="708"/>
      <c r="W5" s="708"/>
      <c r="X5" s="708"/>
      <c r="Y5" s="708"/>
      <c r="Z5" s="708"/>
      <c r="AA5" s="708"/>
      <c r="AB5" s="708"/>
      <c r="AC5" s="709"/>
    </row>
    <row r="6" spans="1:29" ht="3" customHeight="1" x14ac:dyDescent="0.2">
      <c r="A6" s="365"/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366"/>
      <c r="M6" s="366"/>
      <c r="N6" s="366"/>
      <c r="O6" s="366"/>
      <c r="P6" s="366"/>
      <c r="Q6" s="366"/>
      <c r="R6" s="366"/>
      <c r="S6" s="366"/>
      <c r="T6" s="366"/>
      <c r="U6" s="366"/>
      <c r="V6" s="366"/>
      <c r="W6" s="366"/>
      <c r="X6" s="366"/>
      <c r="Y6" s="366"/>
      <c r="Z6" s="366"/>
      <c r="AA6" s="366"/>
      <c r="AB6" s="366"/>
      <c r="AC6" s="367"/>
    </row>
    <row r="7" spans="1:29" ht="18.75" customHeight="1" x14ac:dyDescent="0.2">
      <c r="A7" s="31"/>
      <c r="B7" s="32"/>
      <c r="C7" s="40"/>
      <c r="D7" s="40"/>
      <c r="E7" s="40"/>
      <c r="F7" s="40"/>
      <c r="G7" s="258"/>
      <c r="H7" s="258"/>
      <c r="I7" s="258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3"/>
    </row>
    <row r="8" spans="1:29" ht="18.75" customHeight="1" x14ac:dyDescent="0.2">
      <c r="A8" s="31"/>
      <c r="B8" s="32"/>
      <c r="C8" s="40"/>
      <c r="D8" s="40"/>
      <c r="E8" s="40"/>
      <c r="F8" s="40"/>
      <c r="G8" s="156"/>
      <c r="H8" s="156"/>
      <c r="I8" s="156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3"/>
    </row>
    <row r="9" spans="1:29" ht="18.75" customHeight="1" x14ac:dyDescent="0.2">
      <c r="A9" s="743"/>
      <c r="B9" s="258"/>
      <c r="C9" s="258"/>
      <c r="D9" s="40"/>
      <c r="E9" s="40"/>
      <c r="F9" s="40"/>
      <c r="G9" s="156"/>
      <c r="H9" s="156"/>
      <c r="I9" s="156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3"/>
    </row>
    <row r="10" spans="1:29" ht="18.75" customHeight="1" x14ac:dyDescent="0.2">
      <c r="A10" s="743"/>
      <c r="B10" s="258"/>
      <c r="C10" s="258"/>
      <c r="D10" s="40"/>
      <c r="E10" s="40"/>
      <c r="F10" s="40"/>
      <c r="G10" s="156"/>
      <c r="H10" s="156"/>
      <c r="I10" s="156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82"/>
      <c r="AB10" s="32"/>
      <c r="AC10" s="33"/>
    </row>
    <row r="11" spans="1:29" x14ac:dyDescent="0.2">
      <c r="A11" s="31"/>
      <c r="B11" s="41"/>
      <c r="C11" s="41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3"/>
    </row>
    <row r="12" spans="1:29" ht="14.25" customHeight="1" x14ac:dyDescent="0.2">
      <c r="A12" s="628" t="s">
        <v>123</v>
      </c>
      <c r="B12" s="628"/>
      <c r="C12" s="628"/>
      <c r="D12" s="597" t="s">
        <v>7</v>
      </c>
      <c r="E12" s="597"/>
      <c r="F12" s="597"/>
      <c r="G12" s="597"/>
      <c r="H12" s="597"/>
      <c r="I12" s="597"/>
      <c r="J12" s="597"/>
      <c r="K12" s="597"/>
      <c r="L12" s="597"/>
      <c r="M12" s="597"/>
      <c r="N12" s="597"/>
      <c r="O12" s="597"/>
      <c r="P12" s="597"/>
      <c r="Q12" s="597"/>
      <c r="R12" s="597"/>
      <c r="S12" s="597"/>
      <c r="T12" s="597"/>
      <c r="U12" s="597"/>
      <c r="V12" s="597"/>
      <c r="W12" s="597"/>
      <c r="X12" s="597"/>
      <c r="Y12" s="597"/>
      <c r="Z12" s="597"/>
      <c r="AA12" s="597"/>
      <c r="AB12" s="597"/>
      <c r="AC12" s="597"/>
    </row>
    <row r="13" spans="1:29" ht="23.25" customHeight="1" x14ac:dyDescent="0.2">
      <c r="A13" s="628"/>
      <c r="B13" s="628"/>
      <c r="C13" s="628"/>
      <c r="D13" s="159" t="s">
        <v>8</v>
      </c>
      <c r="E13" s="159" t="s">
        <v>6</v>
      </c>
      <c r="F13" s="159" t="s">
        <v>9</v>
      </c>
      <c r="G13" s="159" t="s">
        <v>6</v>
      </c>
      <c r="H13" s="159" t="s">
        <v>10</v>
      </c>
      <c r="I13" s="159" t="s">
        <v>6</v>
      </c>
      <c r="J13" s="159" t="s">
        <v>11</v>
      </c>
      <c r="K13" s="159" t="s">
        <v>6</v>
      </c>
      <c r="L13" s="159" t="s">
        <v>12</v>
      </c>
      <c r="M13" s="159" t="s">
        <v>6</v>
      </c>
      <c r="N13" s="159" t="s">
        <v>13</v>
      </c>
      <c r="O13" s="159" t="s">
        <v>6</v>
      </c>
      <c r="P13" s="159" t="s">
        <v>14</v>
      </c>
      <c r="Q13" s="159" t="s">
        <v>6</v>
      </c>
      <c r="R13" s="159" t="s">
        <v>15</v>
      </c>
      <c r="S13" s="159" t="s">
        <v>6</v>
      </c>
      <c r="T13" s="159" t="s">
        <v>16</v>
      </c>
      <c r="U13" s="159" t="s">
        <v>6</v>
      </c>
      <c r="V13" s="159" t="s">
        <v>17</v>
      </c>
      <c r="W13" s="159" t="s">
        <v>6</v>
      </c>
      <c r="X13" s="159" t="s">
        <v>18</v>
      </c>
      <c r="Y13" s="159" t="s">
        <v>6</v>
      </c>
      <c r="Z13" s="159" t="s">
        <v>19</v>
      </c>
      <c r="AA13" s="159" t="s">
        <v>6</v>
      </c>
      <c r="AB13" s="159" t="s">
        <v>20</v>
      </c>
      <c r="AC13" s="159" t="s">
        <v>6</v>
      </c>
    </row>
    <row r="14" spans="1:29" ht="28.5" customHeight="1" x14ac:dyDescent="0.2">
      <c r="A14" s="604" t="s">
        <v>0</v>
      </c>
      <c r="B14" s="605"/>
      <c r="C14" s="56">
        <v>2156</v>
      </c>
      <c r="D14" s="162">
        <v>9</v>
      </c>
      <c r="E14" s="24">
        <f>D14/$C$14</f>
        <v>4.1743970315398886E-3</v>
      </c>
      <c r="F14" s="162">
        <v>14</v>
      </c>
      <c r="G14" s="24">
        <f>F14/$C$14</f>
        <v>6.4935064935064939E-3</v>
      </c>
      <c r="H14" s="162">
        <v>115</v>
      </c>
      <c r="I14" s="24">
        <f>H14/$C$14</f>
        <v>5.3339517625231911E-2</v>
      </c>
      <c r="J14" s="162">
        <v>135</v>
      </c>
      <c r="K14" s="24">
        <f>J14/$C$14</f>
        <v>6.2615955473098325E-2</v>
      </c>
      <c r="L14" s="162">
        <v>66</v>
      </c>
      <c r="M14" s="24">
        <f>L14/$C$14</f>
        <v>3.0612244897959183E-2</v>
      </c>
      <c r="N14" s="162">
        <v>81</v>
      </c>
      <c r="O14" s="24">
        <f>N14/$C$14</f>
        <v>3.7569573283859001E-2</v>
      </c>
      <c r="P14" s="162">
        <v>87</v>
      </c>
      <c r="Q14" s="24">
        <f>P14/$C$14</f>
        <v>4.0352504638218926E-2</v>
      </c>
      <c r="R14" s="162">
        <v>99</v>
      </c>
      <c r="S14" s="24">
        <f>R14/$C$14</f>
        <v>4.5918367346938778E-2</v>
      </c>
      <c r="T14" s="162"/>
      <c r="U14" s="24">
        <f>T14/$C$14</f>
        <v>0</v>
      </c>
      <c r="V14" s="162"/>
      <c r="W14" s="24">
        <f>V14/$C$14</f>
        <v>0</v>
      </c>
      <c r="X14" s="162"/>
      <c r="Y14" s="24">
        <f>X14/$C$14</f>
        <v>0</v>
      </c>
      <c r="Z14" s="162"/>
      <c r="AA14" s="24">
        <f>Z14/$C$14</f>
        <v>0</v>
      </c>
      <c r="AB14" s="45">
        <f>D14+F14+H14+J14+L14+N14+P14+R14+T14+V14+X14+Z14</f>
        <v>606</v>
      </c>
      <c r="AC14" s="44">
        <f>AB14/C14</f>
        <v>0.28107606679035252</v>
      </c>
    </row>
    <row r="15" spans="1:29" ht="28.5" customHeight="1" x14ac:dyDescent="0.2">
      <c r="A15" s="602" t="s">
        <v>1</v>
      </c>
      <c r="B15" s="603"/>
      <c r="C15" s="598">
        <v>16979</v>
      </c>
      <c r="D15" s="162">
        <v>119</v>
      </c>
      <c r="E15" s="24">
        <f>D15/$C$15</f>
        <v>7.0086577536957418E-3</v>
      </c>
      <c r="F15" s="162">
        <v>104</v>
      </c>
      <c r="G15" s="24">
        <f>F15/$C$15</f>
        <v>6.1252134990282111E-3</v>
      </c>
      <c r="H15" s="162">
        <v>104</v>
      </c>
      <c r="I15" s="24">
        <f>H15/$C$15</f>
        <v>6.1252134990282111E-3</v>
      </c>
      <c r="J15" s="162">
        <v>419</v>
      </c>
      <c r="K15" s="24">
        <f>J15/$C$15</f>
        <v>2.467754284704635E-2</v>
      </c>
      <c r="L15" s="162">
        <v>330</v>
      </c>
      <c r="M15" s="24">
        <f>L15/$C$15</f>
        <v>1.9435773602685672E-2</v>
      </c>
      <c r="N15" s="162">
        <v>288</v>
      </c>
      <c r="O15" s="24">
        <f>N15/$C$15</f>
        <v>1.6962129689616585E-2</v>
      </c>
      <c r="P15" s="162">
        <v>383</v>
      </c>
      <c r="Q15" s="24">
        <f>P15/$C$15</f>
        <v>2.2557276635844278E-2</v>
      </c>
      <c r="R15" s="162">
        <v>981</v>
      </c>
      <c r="S15" s="24">
        <f>R15/$C$15</f>
        <v>5.7777254255256497E-2</v>
      </c>
      <c r="T15" s="162"/>
      <c r="U15" s="24">
        <f>T15/$C$15</f>
        <v>0</v>
      </c>
      <c r="V15" s="162"/>
      <c r="W15" s="24">
        <f>V15/$C$15</f>
        <v>0</v>
      </c>
      <c r="X15" s="162"/>
      <c r="Y15" s="24">
        <f>X15/$C$15</f>
        <v>0</v>
      </c>
      <c r="Z15" s="162"/>
      <c r="AA15" s="24">
        <f>Z15/$C$15</f>
        <v>0</v>
      </c>
      <c r="AB15" s="45">
        <f>D15+F15+H15+J15+L15+N15+P15+R15+T15+V15+X15+Z15</f>
        <v>2728</v>
      </c>
      <c r="AC15" s="44">
        <f>AB15/C15</f>
        <v>0.16066906178220156</v>
      </c>
    </row>
    <row r="16" spans="1:29" ht="33.75" customHeight="1" x14ac:dyDescent="0.2">
      <c r="A16" s="602" t="s">
        <v>253</v>
      </c>
      <c r="B16" s="603"/>
      <c r="C16" s="599"/>
      <c r="D16" s="162">
        <v>5825</v>
      </c>
      <c r="E16" s="24">
        <f>D16/$C$15</f>
        <v>0.34307085222922434</v>
      </c>
      <c r="F16" s="162">
        <v>5934</v>
      </c>
      <c r="G16" s="24">
        <f>F16/$C$15</f>
        <v>0.34949054714647504</v>
      </c>
      <c r="H16" s="162">
        <v>6131</v>
      </c>
      <c r="I16" s="24">
        <f>H16/$C$15</f>
        <v>0.36109311502444197</v>
      </c>
      <c r="J16" s="162">
        <v>6476</v>
      </c>
      <c r="K16" s="24">
        <f>J16/$C$15</f>
        <v>0.38141233288179516</v>
      </c>
      <c r="L16" s="162">
        <v>6930</v>
      </c>
      <c r="M16" s="24">
        <f>L16/$C$15</f>
        <v>0.4081512456563991</v>
      </c>
      <c r="N16" s="162">
        <v>7314</v>
      </c>
      <c r="O16" s="24">
        <f>N16/$C$15</f>
        <v>0.43076741857588785</v>
      </c>
      <c r="P16" s="162">
        <v>7890</v>
      </c>
      <c r="Q16" s="24">
        <f>P16/$C$15</f>
        <v>0.46469167795512101</v>
      </c>
      <c r="R16" s="162">
        <v>9105</v>
      </c>
      <c r="S16" s="24">
        <f>R16/$C$15</f>
        <v>0.53625066258319098</v>
      </c>
      <c r="T16" s="162"/>
      <c r="U16" s="24">
        <f>T16/$C$15</f>
        <v>0</v>
      </c>
      <c r="V16" s="162"/>
      <c r="W16" s="24">
        <f>V16/$C$15</f>
        <v>0</v>
      </c>
      <c r="X16" s="162"/>
      <c r="Y16" s="24">
        <f>X16/$C$15</f>
        <v>0</v>
      </c>
      <c r="Z16" s="162"/>
      <c r="AA16" s="24">
        <f>Z16/$C$15</f>
        <v>0</v>
      </c>
      <c r="AB16" s="45">
        <f>+R16</f>
        <v>9105</v>
      </c>
      <c r="AC16" s="44">
        <f>AB16/C15</f>
        <v>0.53625066258319098</v>
      </c>
    </row>
    <row r="17" spans="1:29" x14ac:dyDescent="0.2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3"/>
    </row>
    <row r="18" spans="1:29" x14ac:dyDescent="0.2">
      <c r="A18" s="31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9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3"/>
    </row>
    <row r="19" spans="1:29" x14ac:dyDescent="0.2">
      <c r="A19" s="31"/>
      <c r="B19" s="32"/>
      <c r="C19" s="32"/>
      <c r="D19" s="32"/>
      <c r="E19" s="32"/>
      <c r="F19" s="32"/>
      <c r="G19" s="32"/>
      <c r="H19" s="83"/>
      <c r="I19" s="32"/>
      <c r="J19" s="32"/>
      <c r="K19" s="32"/>
      <c r="L19" s="32"/>
      <c r="M19" s="32"/>
      <c r="N19" s="32"/>
      <c r="O19" s="32"/>
      <c r="P19" s="39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3"/>
    </row>
    <row r="20" spans="1:29" x14ac:dyDescent="0.2">
      <c r="A20" s="31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9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3"/>
    </row>
    <row r="21" spans="1:29" x14ac:dyDescent="0.2">
      <c r="A21" s="31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9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3"/>
    </row>
    <row r="22" spans="1:29" x14ac:dyDescent="0.2">
      <c r="A22" s="31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9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3"/>
    </row>
    <row r="23" spans="1:29" ht="18.75" customHeight="1" x14ac:dyDescent="0.2">
      <c r="A23" s="715" t="s">
        <v>150</v>
      </c>
      <c r="B23" s="716"/>
      <c r="C23" s="717"/>
      <c r="D23" s="611" t="s">
        <v>79</v>
      </c>
      <c r="E23" s="629"/>
      <c r="F23" s="629"/>
      <c r="G23" s="629"/>
      <c r="H23" s="629"/>
      <c r="I23" s="629"/>
      <c r="J23" s="629"/>
      <c r="K23" s="629"/>
      <c r="L23" s="612"/>
      <c r="M23" s="32"/>
      <c r="N23" s="328" t="s">
        <v>80</v>
      </c>
      <c r="O23" s="329"/>
      <c r="P23" s="329"/>
      <c r="Q23" s="329"/>
      <c r="R23" s="329"/>
      <c r="S23" s="329"/>
      <c r="T23" s="329"/>
      <c r="U23" s="329"/>
      <c r="V23" s="329"/>
      <c r="W23" s="329"/>
      <c r="X23" s="329"/>
      <c r="Y23" s="329"/>
      <c r="Z23" s="329"/>
      <c r="AA23" s="329"/>
      <c r="AB23" s="330"/>
      <c r="AC23" s="33"/>
    </row>
    <row r="24" spans="1:29" ht="51.75" customHeight="1" x14ac:dyDescent="0.2">
      <c r="A24" s="718"/>
      <c r="B24" s="719"/>
      <c r="C24" s="720"/>
      <c r="D24" s="611" t="s">
        <v>67</v>
      </c>
      <c r="E24" s="612"/>
      <c r="F24" s="611" t="s">
        <v>68</v>
      </c>
      <c r="G24" s="612"/>
      <c r="H24" s="611" t="s">
        <v>111</v>
      </c>
      <c r="I24" s="612"/>
      <c r="J24" s="611" t="s">
        <v>112</v>
      </c>
      <c r="K24" s="612"/>
      <c r="L24" s="182" t="s">
        <v>71</v>
      </c>
      <c r="M24" s="32"/>
      <c r="N24" s="328" t="s">
        <v>237</v>
      </c>
      <c r="O24" s="330"/>
      <c r="P24" s="328" t="s">
        <v>295</v>
      </c>
      <c r="Q24" s="330"/>
      <c r="R24" s="328" t="s">
        <v>250</v>
      </c>
      <c r="S24" s="330"/>
      <c r="T24" s="328" t="s">
        <v>251</v>
      </c>
      <c r="U24" s="330"/>
      <c r="V24" s="328" t="s">
        <v>252</v>
      </c>
      <c r="W24" s="330"/>
      <c r="X24" s="328" t="s">
        <v>161</v>
      </c>
      <c r="Y24" s="330"/>
      <c r="Z24" s="328" t="s">
        <v>242</v>
      </c>
      <c r="AA24" s="330"/>
      <c r="AB24" s="188" t="s">
        <v>71</v>
      </c>
      <c r="AC24" s="33"/>
    </row>
    <row r="25" spans="1:29" ht="15" customHeight="1" x14ac:dyDescent="0.2">
      <c r="A25" s="84" t="s">
        <v>23</v>
      </c>
      <c r="B25" s="721" t="s">
        <v>210</v>
      </c>
      <c r="C25" s="722"/>
      <c r="D25" s="703">
        <v>76</v>
      </c>
      <c r="E25" s="704"/>
      <c r="F25" s="703"/>
      <c r="G25" s="704"/>
      <c r="H25" s="703"/>
      <c r="I25" s="704"/>
      <c r="J25" s="703"/>
      <c r="K25" s="704"/>
      <c r="L25" s="85">
        <f t="shared" ref="L25:L30" si="0">SUM(D25:J25)</f>
        <v>76</v>
      </c>
      <c r="M25" s="32"/>
      <c r="N25" s="607">
        <v>76</v>
      </c>
      <c r="O25" s="608"/>
      <c r="P25" s="607"/>
      <c r="Q25" s="608"/>
      <c r="R25" s="607"/>
      <c r="S25" s="608"/>
      <c r="T25" s="607"/>
      <c r="U25" s="608"/>
      <c r="V25" s="607"/>
      <c r="W25" s="608"/>
      <c r="X25" s="607"/>
      <c r="Y25" s="608"/>
      <c r="Z25" s="607"/>
      <c r="AA25" s="608"/>
      <c r="AB25" s="91">
        <f t="shared" ref="AB25:AB37" si="1">SUM(N25:AA25)</f>
        <v>76</v>
      </c>
      <c r="AC25" s="33"/>
    </row>
    <row r="26" spans="1:29" ht="15" customHeight="1" x14ac:dyDescent="0.2">
      <c r="A26" s="86" t="s">
        <v>25</v>
      </c>
      <c r="B26" s="710" t="s">
        <v>211</v>
      </c>
      <c r="C26" s="711"/>
      <c r="D26" s="607">
        <v>1079</v>
      </c>
      <c r="E26" s="608"/>
      <c r="F26" s="607">
        <v>149</v>
      </c>
      <c r="G26" s="608"/>
      <c r="H26" s="607">
        <v>154</v>
      </c>
      <c r="I26" s="608"/>
      <c r="J26" s="607">
        <v>235</v>
      </c>
      <c r="K26" s="608"/>
      <c r="L26" s="87">
        <f t="shared" si="0"/>
        <v>1617</v>
      </c>
      <c r="M26" s="32"/>
      <c r="N26" s="607">
        <v>1617</v>
      </c>
      <c r="O26" s="608"/>
      <c r="P26" s="607"/>
      <c r="Q26" s="608"/>
      <c r="R26" s="607"/>
      <c r="S26" s="608"/>
      <c r="T26" s="607"/>
      <c r="U26" s="608"/>
      <c r="V26" s="607"/>
      <c r="W26" s="608"/>
      <c r="X26" s="607"/>
      <c r="Y26" s="608"/>
      <c r="Z26" s="607"/>
      <c r="AA26" s="608"/>
      <c r="AB26" s="92">
        <f t="shared" si="1"/>
        <v>1617</v>
      </c>
      <c r="AC26" s="33"/>
    </row>
    <row r="27" spans="1:29" ht="15" customHeight="1" x14ac:dyDescent="0.2">
      <c r="A27" s="86" t="s">
        <v>26</v>
      </c>
      <c r="B27" s="710" t="s">
        <v>212</v>
      </c>
      <c r="C27" s="711"/>
      <c r="D27" s="607">
        <v>148</v>
      </c>
      <c r="E27" s="608"/>
      <c r="F27" s="607"/>
      <c r="G27" s="608"/>
      <c r="H27" s="607">
        <v>1</v>
      </c>
      <c r="I27" s="608"/>
      <c r="J27" s="607"/>
      <c r="K27" s="608"/>
      <c r="L27" s="87">
        <f t="shared" si="0"/>
        <v>149</v>
      </c>
      <c r="M27" s="32"/>
      <c r="N27" s="607">
        <v>149</v>
      </c>
      <c r="O27" s="608"/>
      <c r="P27" s="607"/>
      <c r="Q27" s="608"/>
      <c r="R27" s="607"/>
      <c r="S27" s="608"/>
      <c r="T27" s="607"/>
      <c r="U27" s="608"/>
      <c r="V27" s="607"/>
      <c r="W27" s="608"/>
      <c r="X27" s="607"/>
      <c r="Y27" s="608"/>
      <c r="Z27" s="607"/>
      <c r="AA27" s="608"/>
      <c r="AB27" s="92">
        <f t="shared" si="1"/>
        <v>149</v>
      </c>
      <c r="AC27" s="33"/>
    </row>
    <row r="28" spans="1:29" ht="15" customHeight="1" x14ac:dyDescent="0.2">
      <c r="A28" s="86" t="s">
        <v>28</v>
      </c>
      <c r="B28" s="710" t="s">
        <v>213</v>
      </c>
      <c r="C28" s="711"/>
      <c r="D28" s="607">
        <v>243</v>
      </c>
      <c r="E28" s="608"/>
      <c r="F28" s="607">
        <v>150</v>
      </c>
      <c r="G28" s="608"/>
      <c r="H28" s="607">
        <v>108</v>
      </c>
      <c r="I28" s="608"/>
      <c r="J28" s="607"/>
      <c r="K28" s="608"/>
      <c r="L28" s="87">
        <f t="shared" si="0"/>
        <v>501</v>
      </c>
      <c r="M28" s="32"/>
      <c r="N28" s="607"/>
      <c r="O28" s="608"/>
      <c r="P28" s="607"/>
      <c r="Q28" s="608"/>
      <c r="R28" s="607"/>
      <c r="S28" s="608"/>
      <c r="T28" s="607"/>
      <c r="U28" s="608"/>
      <c r="V28" s="607"/>
      <c r="W28" s="608"/>
      <c r="X28" s="607"/>
      <c r="Y28" s="608"/>
      <c r="Z28" s="607">
        <v>501</v>
      </c>
      <c r="AA28" s="608"/>
      <c r="AB28" s="92">
        <f t="shared" si="1"/>
        <v>501</v>
      </c>
      <c r="AC28" s="33"/>
    </row>
    <row r="29" spans="1:29" ht="15" customHeight="1" x14ac:dyDescent="0.2">
      <c r="A29" s="86" t="s">
        <v>29</v>
      </c>
      <c r="B29" s="710" t="s">
        <v>214</v>
      </c>
      <c r="C29" s="711"/>
      <c r="D29" s="607">
        <v>1247</v>
      </c>
      <c r="E29" s="608"/>
      <c r="F29" s="607">
        <v>108</v>
      </c>
      <c r="G29" s="608"/>
      <c r="H29" s="607">
        <v>5</v>
      </c>
      <c r="I29" s="608"/>
      <c r="J29" s="607"/>
      <c r="K29" s="608"/>
      <c r="L29" s="87">
        <f t="shared" si="0"/>
        <v>1360</v>
      </c>
      <c r="M29" s="32"/>
      <c r="N29" s="607"/>
      <c r="O29" s="608"/>
      <c r="P29" s="607"/>
      <c r="Q29" s="608"/>
      <c r="R29" s="607"/>
      <c r="S29" s="608"/>
      <c r="T29" s="607"/>
      <c r="U29" s="608"/>
      <c r="V29" s="607"/>
      <c r="W29" s="608"/>
      <c r="X29" s="607"/>
      <c r="Y29" s="608"/>
      <c r="Z29" s="607">
        <v>1360</v>
      </c>
      <c r="AA29" s="608"/>
      <c r="AB29" s="92">
        <f t="shared" si="1"/>
        <v>1360</v>
      </c>
      <c r="AC29" s="33"/>
    </row>
    <row r="30" spans="1:29" ht="15" customHeight="1" x14ac:dyDescent="0.2">
      <c r="A30" s="86">
        <v>13</v>
      </c>
      <c r="B30" s="710" t="s">
        <v>215</v>
      </c>
      <c r="C30" s="711"/>
      <c r="D30" s="607">
        <v>576</v>
      </c>
      <c r="E30" s="608"/>
      <c r="F30" s="607">
        <v>18</v>
      </c>
      <c r="G30" s="608"/>
      <c r="H30" s="607">
        <v>112</v>
      </c>
      <c r="I30" s="608"/>
      <c r="J30" s="607">
        <v>36</v>
      </c>
      <c r="K30" s="608"/>
      <c r="L30" s="87">
        <f t="shared" si="0"/>
        <v>742</v>
      </c>
      <c r="M30" s="32"/>
      <c r="N30" s="607"/>
      <c r="O30" s="608"/>
      <c r="P30" s="607"/>
      <c r="Q30" s="608"/>
      <c r="R30" s="607"/>
      <c r="S30" s="608"/>
      <c r="T30" s="607"/>
      <c r="U30" s="608"/>
      <c r="V30" s="607">
        <v>742</v>
      </c>
      <c r="W30" s="608"/>
      <c r="X30" s="607"/>
      <c r="Y30" s="608"/>
      <c r="Z30" s="607"/>
      <c r="AA30" s="608"/>
      <c r="AB30" s="92">
        <f t="shared" si="1"/>
        <v>742</v>
      </c>
      <c r="AC30" s="33"/>
    </row>
    <row r="31" spans="1:29" ht="15" customHeight="1" x14ac:dyDescent="0.2">
      <c r="A31" s="86">
        <v>14</v>
      </c>
      <c r="B31" s="710" t="s">
        <v>257</v>
      </c>
      <c r="C31" s="711"/>
      <c r="D31" s="607">
        <v>239</v>
      </c>
      <c r="E31" s="608"/>
      <c r="F31" s="607"/>
      <c r="G31" s="608"/>
      <c r="H31" s="607"/>
      <c r="I31" s="608"/>
      <c r="J31" s="607"/>
      <c r="K31" s="608"/>
      <c r="L31" s="87">
        <f t="shared" ref="L31:L36" si="2">SUM(D31:J31)</f>
        <v>239</v>
      </c>
      <c r="M31" s="32"/>
      <c r="N31" s="607"/>
      <c r="O31" s="608"/>
      <c r="P31" s="607"/>
      <c r="Q31" s="608"/>
      <c r="R31" s="607"/>
      <c r="S31" s="608"/>
      <c r="T31" s="607"/>
      <c r="U31" s="608"/>
      <c r="V31" s="607">
        <v>239</v>
      </c>
      <c r="W31" s="608"/>
      <c r="X31" s="607"/>
      <c r="Y31" s="608"/>
      <c r="Z31" s="607"/>
      <c r="AA31" s="608"/>
      <c r="AB31" s="92">
        <f t="shared" si="1"/>
        <v>239</v>
      </c>
      <c r="AC31" s="33"/>
    </row>
    <row r="32" spans="1:29" ht="15" customHeight="1" x14ac:dyDescent="0.2">
      <c r="A32" s="86">
        <v>15</v>
      </c>
      <c r="B32" s="710" t="s">
        <v>216</v>
      </c>
      <c r="C32" s="711"/>
      <c r="D32" s="607">
        <v>2513</v>
      </c>
      <c r="E32" s="608"/>
      <c r="F32" s="607">
        <v>51</v>
      </c>
      <c r="G32" s="608"/>
      <c r="H32" s="607">
        <v>13</v>
      </c>
      <c r="I32" s="608"/>
      <c r="J32" s="607">
        <v>85</v>
      </c>
      <c r="K32" s="608"/>
      <c r="L32" s="87">
        <f t="shared" si="2"/>
        <v>2662</v>
      </c>
      <c r="M32" s="32"/>
      <c r="N32" s="607"/>
      <c r="O32" s="608"/>
      <c r="P32" s="607"/>
      <c r="Q32" s="608"/>
      <c r="R32" s="607"/>
      <c r="S32" s="608"/>
      <c r="T32" s="607"/>
      <c r="U32" s="608"/>
      <c r="V32" s="607">
        <v>2662</v>
      </c>
      <c r="W32" s="608"/>
      <c r="X32" s="607"/>
      <c r="Y32" s="608"/>
      <c r="Z32" s="607"/>
      <c r="AA32" s="608"/>
      <c r="AB32" s="92">
        <f t="shared" si="1"/>
        <v>2662</v>
      </c>
      <c r="AC32" s="33"/>
    </row>
    <row r="33" spans="1:29" ht="15" customHeight="1" x14ac:dyDescent="0.2">
      <c r="A33" s="86">
        <v>20</v>
      </c>
      <c r="B33" s="710" t="s">
        <v>217</v>
      </c>
      <c r="C33" s="711"/>
      <c r="D33" s="607">
        <v>314</v>
      </c>
      <c r="E33" s="608"/>
      <c r="F33" s="607">
        <v>31</v>
      </c>
      <c r="G33" s="608"/>
      <c r="H33" s="607">
        <v>9</v>
      </c>
      <c r="I33" s="608"/>
      <c r="J33" s="607">
        <v>15</v>
      </c>
      <c r="K33" s="608"/>
      <c r="L33" s="87">
        <f t="shared" si="2"/>
        <v>369</v>
      </c>
      <c r="M33" s="32"/>
      <c r="N33" s="607"/>
      <c r="O33" s="608"/>
      <c r="P33" s="607"/>
      <c r="Q33" s="608"/>
      <c r="R33" s="607"/>
      <c r="S33" s="608"/>
      <c r="T33" s="607"/>
      <c r="U33" s="608"/>
      <c r="V33" s="607"/>
      <c r="W33" s="608"/>
      <c r="X33" s="607">
        <v>369</v>
      </c>
      <c r="Y33" s="608"/>
      <c r="Z33" s="607"/>
      <c r="AA33" s="608"/>
      <c r="AB33" s="92">
        <f t="shared" si="1"/>
        <v>369</v>
      </c>
      <c r="AC33" s="33"/>
    </row>
    <row r="34" spans="1:29" ht="15" customHeight="1" x14ac:dyDescent="0.2">
      <c r="A34" s="86">
        <v>21</v>
      </c>
      <c r="B34" s="710" t="s">
        <v>218</v>
      </c>
      <c r="C34" s="711"/>
      <c r="D34" s="607">
        <v>144</v>
      </c>
      <c r="E34" s="608"/>
      <c r="F34" s="607"/>
      <c r="G34" s="608"/>
      <c r="H34" s="607">
        <v>5</v>
      </c>
      <c r="I34" s="608"/>
      <c r="J34" s="607">
        <v>1</v>
      </c>
      <c r="K34" s="608"/>
      <c r="L34" s="87">
        <f t="shared" si="2"/>
        <v>150</v>
      </c>
      <c r="M34" s="32"/>
      <c r="N34" s="607"/>
      <c r="O34" s="608"/>
      <c r="P34" s="607"/>
      <c r="Q34" s="608"/>
      <c r="R34" s="607"/>
      <c r="S34" s="608"/>
      <c r="T34" s="607"/>
      <c r="U34" s="608"/>
      <c r="V34" s="607"/>
      <c r="W34" s="608"/>
      <c r="X34" s="607">
        <v>150</v>
      </c>
      <c r="Y34" s="608"/>
      <c r="Z34" s="607"/>
      <c r="AA34" s="608"/>
      <c r="AB34" s="92">
        <f t="shared" si="1"/>
        <v>150</v>
      </c>
      <c r="AC34" s="33"/>
    </row>
    <row r="35" spans="1:29" ht="15" customHeight="1" x14ac:dyDescent="0.2">
      <c r="A35" s="86">
        <v>22</v>
      </c>
      <c r="B35" s="710" t="s">
        <v>219</v>
      </c>
      <c r="C35" s="711"/>
      <c r="D35" s="607">
        <v>819</v>
      </c>
      <c r="E35" s="608"/>
      <c r="F35" s="607">
        <v>226</v>
      </c>
      <c r="G35" s="608"/>
      <c r="H35" s="607">
        <v>1</v>
      </c>
      <c r="I35" s="608"/>
      <c r="J35" s="607">
        <v>17</v>
      </c>
      <c r="K35" s="608"/>
      <c r="L35" s="87">
        <f t="shared" si="2"/>
        <v>1063</v>
      </c>
      <c r="M35" s="32"/>
      <c r="N35" s="607"/>
      <c r="O35" s="608"/>
      <c r="P35" s="607">
        <v>200</v>
      </c>
      <c r="Q35" s="608"/>
      <c r="R35" s="607">
        <v>163</v>
      </c>
      <c r="S35" s="608"/>
      <c r="T35" s="607">
        <v>535</v>
      </c>
      <c r="U35" s="608"/>
      <c r="V35" s="607"/>
      <c r="W35" s="608"/>
      <c r="X35" s="607">
        <v>165</v>
      </c>
      <c r="Y35" s="608"/>
      <c r="Z35" s="607"/>
      <c r="AA35" s="608"/>
      <c r="AB35" s="92">
        <f t="shared" si="1"/>
        <v>1063</v>
      </c>
      <c r="AC35" s="33"/>
    </row>
    <row r="36" spans="1:29" ht="15" customHeight="1" x14ac:dyDescent="0.2">
      <c r="A36" s="86">
        <v>24</v>
      </c>
      <c r="B36" s="710" t="s">
        <v>220</v>
      </c>
      <c r="C36" s="711"/>
      <c r="D36" s="731">
        <v>387</v>
      </c>
      <c r="E36" s="732"/>
      <c r="F36" s="731">
        <v>5</v>
      </c>
      <c r="G36" s="732"/>
      <c r="H36" s="731">
        <v>1</v>
      </c>
      <c r="I36" s="732"/>
      <c r="J36" s="731"/>
      <c r="K36" s="732"/>
      <c r="L36" s="87">
        <f t="shared" si="2"/>
        <v>393</v>
      </c>
      <c r="M36" s="32"/>
      <c r="N36" s="607">
        <v>393</v>
      </c>
      <c r="O36" s="608"/>
      <c r="P36" s="607"/>
      <c r="Q36" s="608"/>
      <c r="R36" s="607"/>
      <c r="S36" s="608"/>
      <c r="T36" s="607"/>
      <c r="U36" s="608"/>
      <c r="V36" s="607"/>
      <c r="W36" s="608"/>
      <c r="X36" s="607"/>
      <c r="Y36" s="608"/>
      <c r="Z36" s="607"/>
      <c r="AA36" s="608"/>
      <c r="AB36" s="92">
        <f t="shared" si="1"/>
        <v>393</v>
      </c>
      <c r="AC36" s="33"/>
    </row>
    <row r="37" spans="1:29" s="90" customFormat="1" ht="15.75" x14ac:dyDescent="0.2">
      <c r="A37" s="723" t="s">
        <v>65</v>
      </c>
      <c r="B37" s="724"/>
      <c r="C37" s="725"/>
      <c r="D37" s="701">
        <f>SUM(D25:D36)</f>
        <v>7785</v>
      </c>
      <c r="E37" s="702"/>
      <c r="F37" s="701">
        <f>SUM(F25:F36)</f>
        <v>738</v>
      </c>
      <c r="G37" s="702"/>
      <c r="H37" s="701">
        <f>SUM(H25:H36)</f>
        <v>409</v>
      </c>
      <c r="I37" s="702"/>
      <c r="J37" s="701">
        <f>SUM(J26:J36)</f>
        <v>389</v>
      </c>
      <c r="K37" s="702"/>
      <c r="L37" s="88">
        <f>SUM(L25:L36)</f>
        <v>9321</v>
      </c>
      <c r="M37" s="89"/>
      <c r="N37" s="701">
        <f>SUM(N25:N36)</f>
        <v>2235</v>
      </c>
      <c r="O37" s="702"/>
      <c r="P37" s="701">
        <f>SUM(P25:P36)</f>
        <v>200</v>
      </c>
      <c r="Q37" s="702"/>
      <c r="R37" s="701">
        <f t="shared" ref="R37" si="3">SUM(R25:R36)</f>
        <v>163</v>
      </c>
      <c r="S37" s="702"/>
      <c r="T37" s="701">
        <f>SUM(T25:T36)</f>
        <v>535</v>
      </c>
      <c r="U37" s="702"/>
      <c r="V37" s="701">
        <f>SUM(V25:W36)</f>
        <v>3643</v>
      </c>
      <c r="W37" s="702"/>
      <c r="X37" s="701">
        <f t="shared" ref="X37" si="4">SUM(X25:X36)</f>
        <v>684</v>
      </c>
      <c r="Y37" s="702"/>
      <c r="Z37" s="701">
        <f>SUM(Z25:Z36)</f>
        <v>1861</v>
      </c>
      <c r="AA37" s="702"/>
      <c r="AB37" s="88">
        <f t="shared" si="1"/>
        <v>9321</v>
      </c>
      <c r="AC37" s="93"/>
    </row>
    <row r="38" spans="1:29" x14ac:dyDescent="0.2">
      <c r="A38" s="31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3"/>
    </row>
    <row r="39" spans="1:29" x14ac:dyDescent="0.2">
      <c r="A39" s="31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3"/>
    </row>
    <row r="40" spans="1:29" x14ac:dyDescent="0.2">
      <c r="A40" s="31"/>
      <c r="B40" s="32"/>
      <c r="C40" s="32"/>
      <c r="D40" s="32"/>
      <c r="E40" s="32"/>
      <c r="F40" s="32"/>
      <c r="G40" s="32"/>
      <c r="H40" s="32"/>
      <c r="I40" s="32"/>
      <c r="J40" s="727" t="s">
        <v>117</v>
      </c>
      <c r="K40" s="727"/>
      <c r="L40" s="727"/>
      <c r="M40" s="729" t="s">
        <v>73</v>
      </c>
      <c r="N40" s="729"/>
      <c r="O40" s="729" t="s">
        <v>74</v>
      </c>
      <c r="P40" s="729"/>
      <c r="Q40" s="729" t="s">
        <v>75</v>
      </c>
      <c r="R40" s="729"/>
      <c r="S40" s="729" t="s">
        <v>76</v>
      </c>
      <c r="T40" s="729"/>
      <c r="U40" s="32"/>
      <c r="V40" s="32"/>
      <c r="W40" s="32"/>
      <c r="X40" s="32"/>
      <c r="Y40" s="32"/>
      <c r="Z40" s="32"/>
      <c r="AA40" s="32"/>
      <c r="AB40" s="32"/>
      <c r="AC40" s="33"/>
    </row>
    <row r="41" spans="1:29" ht="38.25" customHeight="1" x14ac:dyDescent="0.2">
      <c r="A41" s="31"/>
      <c r="B41" s="157" t="s">
        <v>315</v>
      </c>
      <c r="C41" s="157" t="s">
        <v>312</v>
      </c>
      <c r="D41" s="157" t="s">
        <v>314</v>
      </c>
      <c r="E41" s="157" t="s">
        <v>313</v>
      </c>
      <c r="F41" s="32"/>
      <c r="G41" s="32"/>
      <c r="H41" s="32"/>
      <c r="I41" s="32"/>
      <c r="J41" s="728"/>
      <c r="K41" s="728"/>
      <c r="L41" s="728"/>
      <c r="M41" s="730"/>
      <c r="N41" s="730"/>
      <c r="O41" s="730"/>
      <c r="P41" s="730"/>
      <c r="Q41" s="730"/>
      <c r="R41" s="730"/>
      <c r="S41" s="730"/>
      <c r="T41" s="730"/>
      <c r="U41" s="32"/>
      <c r="V41" s="32"/>
      <c r="W41" s="32"/>
      <c r="X41" s="32"/>
      <c r="Y41" s="32"/>
      <c r="Z41" s="32"/>
      <c r="AA41" s="32"/>
      <c r="AB41" s="32"/>
      <c r="AC41" s="33"/>
    </row>
    <row r="42" spans="1:29" ht="15.75" customHeight="1" x14ac:dyDescent="0.2">
      <c r="A42" s="31"/>
      <c r="B42" s="236" t="s">
        <v>218</v>
      </c>
      <c r="C42" s="239">
        <v>66</v>
      </c>
      <c r="D42" s="239">
        <v>150</v>
      </c>
      <c r="E42" s="239">
        <f>D42-C42</f>
        <v>84</v>
      </c>
      <c r="F42" s="32"/>
      <c r="G42" s="32"/>
      <c r="H42" s="32"/>
      <c r="I42" s="32"/>
      <c r="J42" s="737" t="s">
        <v>72</v>
      </c>
      <c r="K42" s="738"/>
      <c r="L42" s="739"/>
      <c r="M42" s="712" t="s">
        <v>87</v>
      </c>
      <c r="N42" s="712"/>
      <c r="O42" s="726" t="s">
        <v>77</v>
      </c>
      <c r="P42" s="726"/>
      <c r="Q42" s="726" t="s">
        <v>77</v>
      </c>
      <c r="R42" s="726"/>
      <c r="S42" s="582">
        <v>5136</v>
      </c>
      <c r="T42" s="582"/>
      <c r="U42" s="94"/>
      <c r="V42" s="32"/>
      <c r="W42" s="32"/>
      <c r="X42" s="32"/>
      <c r="Y42" s="32"/>
      <c r="Z42" s="32"/>
      <c r="AA42" s="32"/>
      <c r="AB42" s="32"/>
      <c r="AC42" s="33"/>
    </row>
    <row r="43" spans="1:29" ht="14.25" customHeight="1" x14ac:dyDescent="0.2">
      <c r="A43" s="31"/>
      <c r="B43" s="237" t="s">
        <v>211</v>
      </c>
      <c r="C43" s="240">
        <v>1031</v>
      </c>
      <c r="D43" s="240">
        <v>1617</v>
      </c>
      <c r="E43" s="240">
        <f t="shared" ref="E43:E53" si="5">D43-C43</f>
        <v>586</v>
      </c>
      <c r="F43" s="32"/>
      <c r="G43" s="32"/>
      <c r="H43" s="32"/>
      <c r="I43" s="32"/>
      <c r="J43" s="740"/>
      <c r="K43" s="741"/>
      <c r="L43" s="742"/>
      <c r="M43" s="713"/>
      <c r="N43" s="713"/>
      <c r="O43" s="726"/>
      <c r="P43" s="726"/>
      <c r="Q43" s="726"/>
      <c r="R43" s="726"/>
      <c r="S43" s="583"/>
      <c r="T43" s="583"/>
      <c r="U43" s="94"/>
      <c r="V43" s="32"/>
      <c r="W43" s="32"/>
      <c r="X43" s="32"/>
      <c r="Y43" s="32"/>
      <c r="Z43" s="32"/>
      <c r="AA43" s="32"/>
      <c r="AB43" s="32"/>
      <c r="AC43" s="33"/>
    </row>
    <row r="44" spans="1:29" ht="15" customHeight="1" x14ac:dyDescent="0.2">
      <c r="A44" s="31"/>
      <c r="B44" s="237" t="s">
        <v>257</v>
      </c>
      <c r="C44" s="240">
        <v>113</v>
      </c>
      <c r="D44" s="240">
        <v>239</v>
      </c>
      <c r="E44" s="240">
        <f t="shared" si="5"/>
        <v>126</v>
      </c>
      <c r="F44" s="32"/>
      <c r="G44" s="32"/>
      <c r="H44" s="32"/>
      <c r="I44" s="32"/>
      <c r="J44" s="740"/>
      <c r="K44" s="741"/>
      <c r="L44" s="742"/>
      <c r="M44" s="713"/>
      <c r="N44" s="713"/>
      <c r="O44" s="726" t="s">
        <v>77</v>
      </c>
      <c r="P44" s="726"/>
      <c r="Q44" s="311" t="s">
        <v>88</v>
      </c>
      <c r="R44" s="311"/>
      <c r="S44" s="583">
        <v>54</v>
      </c>
      <c r="T44" s="583"/>
      <c r="U44" s="94"/>
      <c r="V44" s="32"/>
      <c r="W44" s="32"/>
      <c r="X44" s="32"/>
      <c r="Y44" s="32"/>
      <c r="Z44" s="32"/>
      <c r="AA44" s="32"/>
      <c r="AB44" s="32"/>
      <c r="AC44" s="33"/>
    </row>
    <row r="45" spans="1:29" ht="12.75" customHeight="1" x14ac:dyDescent="0.2">
      <c r="A45" s="31"/>
      <c r="B45" s="237" t="s">
        <v>214</v>
      </c>
      <c r="C45" s="240">
        <v>1000</v>
      </c>
      <c r="D45" s="240">
        <v>1360</v>
      </c>
      <c r="E45" s="240">
        <f t="shared" si="5"/>
        <v>360</v>
      </c>
      <c r="F45" s="32"/>
      <c r="G45" s="32"/>
      <c r="H45" s="32"/>
      <c r="I45" s="32"/>
      <c r="J45" s="740"/>
      <c r="K45" s="741"/>
      <c r="L45" s="742"/>
      <c r="M45" s="713"/>
      <c r="N45" s="713"/>
      <c r="O45" s="726"/>
      <c r="P45" s="726"/>
      <c r="Q45" s="311"/>
      <c r="R45" s="311"/>
      <c r="S45" s="583"/>
      <c r="T45" s="583"/>
      <c r="U45" s="94"/>
      <c r="V45" s="32"/>
      <c r="W45" s="32"/>
      <c r="X45" s="32"/>
      <c r="Y45" s="32"/>
      <c r="Z45" s="32"/>
      <c r="AA45" s="32"/>
      <c r="AB45" s="32"/>
      <c r="AC45" s="33"/>
    </row>
    <row r="46" spans="1:29" ht="12" customHeight="1" x14ac:dyDescent="0.2">
      <c r="A46" s="31"/>
      <c r="B46" s="237" t="s">
        <v>220</v>
      </c>
      <c r="C46" s="240">
        <v>249</v>
      </c>
      <c r="D46" s="240">
        <v>393</v>
      </c>
      <c r="E46" s="240">
        <f t="shared" si="5"/>
        <v>144</v>
      </c>
      <c r="F46" s="32"/>
      <c r="G46" s="32"/>
      <c r="H46" s="32"/>
      <c r="I46" s="32"/>
      <c r="J46" s="740"/>
      <c r="K46" s="741"/>
      <c r="L46" s="742"/>
      <c r="M46" s="713"/>
      <c r="N46" s="713"/>
      <c r="O46" s="311" t="s">
        <v>88</v>
      </c>
      <c r="P46" s="311"/>
      <c r="Q46" s="726" t="s">
        <v>77</v>
      </c>
      <c r="R46" s="726"/>
      <c r="S46" s="583">
        <v>139</v>
      </c>
      <c r="T46" s="583"/>
      <c r="U46" s="94"/>
      <c r="V46" s="32"/>
      <c r="W46" s="32"/>
      <c r="X46" s="32"/>
      <c r="Y46" s="32"/>
      <c r="Z46" s="32"/>
      <c r="AA46" s="32"/>
      <c r="AB46" s="32"/>
      <c r="AC46" s="33"/>
    </row>
    <row r="47" spans="1:29" s="8" customFormat="1" ht="13.15" customHeight="1" x14ac:dyDescent="0.2">
      <c r="A47" s="77"/>
      <c r="B47" s="237" t="s">
        <v>219</v>
      </c>
      <c r="C47" s="240">
        <v>508</v>
      </c>
      <c r="D47" s="240">
        <v>1063</v>
      </c>
      <c r="E47" s="240">
        <f t="shared" si="5"/>
        <v>555</v>
      </c>
      <c r="F47" s="66"/>
      <c r="G47" s="66"/>
      <c r="H47" s="66"/>
      <c r="I47" s="66"/>
      <c r="J47" s="740"/>
      <c r="K47" s="741"/>
      <c r="L47" s="742"/>
      <c r="M47" s="713"/>
      <c r="N47" s="713"/>
      <c r="O47" s="311"/>
      <c r="P47" s="311"/>
      <c r="Q47" s="726"/>
      <c r="R47" s="726"/>
      <c r="S47" s="583"/>
      <c r="T47" s="583"/>
      <c r="U47" s="94"/>
      <c r="V47" s="66"/>
      <c r="W47" s="66"/>
      <c r="X47" s="66"/>
      <c r="Y47" s="66"/>
      <c r="Z47" s="66"/>
      <c r="AA47" s="66"/>
      <c r="AB47" s="66"/>
      <c r="AC47" s="67"/>
    </row>
    <row r="48" spans="1:29" ht="13.15" customHeight="1" x14ac:dyDescent="0.2">
      <c r="A48" s="31"/>
      <c r="B48" s="237" t="s">
        <v>215</v>
      </c>
      <c r="C48" s="240">
        <v>350</v>
      </c>
      <c r="D48" s="240">
        <v>742</v>
      </c>
      <c r="E48" s="240">
        <f t="shared" si="5"/>
        <v>392</v>
      </c>
      <c r="F48" s="32"/>
      <c r="G48" s="32"/>
      <c r="H48" s="32"/>
      <c r="I48" s="32"/>
      <c r="J48" s="740"/>
      <c r="K48" s="741"/>
      <c r="L48" s="742"/>
      <c r="M48" s="713"/>
      <c r="N48" s="713"/>
      <c r="O48" s="311" t="s">
        <v>88</v>
      </c>
      <c r="P48" s="311"/>
      <c r="Q48" s="311" t="s">
        <v>88</v>
      </c>
      <c r="R48" s="311"/>
      <c r="S48" s="583">
        <v>40</v>
      </c>
      <c r="T48" s="583"/>
      <c r="U48" s="94"/>
      <c r="V48" s="32"/>
      <c r="W48" s="32"/>
      <c r="X48" s="32"/>
      <c r="Y48" s="32"/>
      <c r="Z48" s="32"/>
      <c r="AA48" s="32"/>
      <c r="AB48" s="32"/>
      <c r="AC48" s="33"/>
    </row>
    <row r="49" spans="1:29" ht="13.15" customHeight="1" x14ac:dyDescent="0.2">
      <c r="A49" s="31"/>
      <c r="B49" s="237" t="s">
        <v>213</v>
      </c>
      <c r="C49" s="240">
        <v>308</v>
      </c>
      <c r="D49" s="240">
        <v>501</v>
      </c>
      <c r="E49" s="240">
        <f t="shared" si="5"/>
        <v>193</v>
      </c>
      <c r="F49" s="32"/>
      <c r="G49" s="32"/>
      <c r="H49" s="32"/>
      <c r="I49" s="32"/>
      <c r="J49" s="740"/>
      <c r="K49" s="741"/>
      <c r="L49" s="742"/>
      <c r="M49" s="714"/>
      <c r="N49" s="714"/>
      <c r="O49" s="312"/>
      <c r="P49" s="312"/>
      <c r="Q49" s="312"/>
      <c r="R49" s="312"/>
      <c r="S49" s="584"/>
      <c r="T49" s="584"/>
      <c r="U49" s="94"/>
      <c r="V49" s="32"/>
      <c r="W49" s="32"/>
      <c r="X49" s="32"/>
      <c r="Y49" s="32"/>
      <c r="Z49" s="32"/>
      <c r="AA49" s="32"/>
      <c r="AB49" s="32"/>
      <c r="AC49" s="33"/>
    </row>
    <row r="50" spans="1:29" ht="13.15" customHeight="1" x14ac:dyDescent="0.2">
      <c r="A50" s="31"/>
      <c r="B50" s="237" t="s">
        <v>217</v>
      </c>
      <c r="C50" s="240">
        <v>196</v>
      </c>
      <c r="D50" s="240">
        <v>369</v>
      </c>
      <c r="E50" s="240">
        <f t="shared" si="5"/>
        <v>173</v>
      </c>
      <c r="F50" s="32"/>
      <c r="G50" s="32"/>
      <c r="H50" s="32"/>
      <c r="I50" s="32"/>
      <c r="J50" s="740"/>
      <c r="K50" s="741"/>
      <c r="L50" s="742"/>
      <c r="M50" s="733" t="s">
        <v>88</v>
      </c>
      <c r="N50" s="734"/>
      <c r="O50" s="726" t="s">
        <v>77</v>
      </c>
      <c r="P50" s="726"/>
      <c r="Q50" s="726" t="s">
        <v>77</v>
      </c>
      <c r="R50" s="726"/>
      <c r="S50" s="582">
        <v>1053</v>
      </c>
      <c r="T50" s="582"/>
      <c r="U50" s="32"/>
      <c r="V50" s="32"/>
      <c r="W50" s="32"/>
      <c r="X50" s="32"/>
      <c r="Y50" s="32"/>
      <c r="Z50" s="32"/>
      <c r="AA50" s="32"/>
      <c r="AB50" s="32"/>
      <c r="AC50" s="33"/>
    </row>
    <row r="51" spans="1:29" ht="13.15" customHeight="1" x14ac:dyDescent="0.2">
      <c r="A51" s="31"/>
      <c r="B51" s="237" t="s">
        <v>210</v>
      </c>
      <c r="C51" s="240">
        <v>32</v>
      </c>
      <c r="D51" s="240">
        <v>76</v>
      </c>
      <c r="E51" s="240">
        <f t="shared" si="5"/>
        <v>44</v>
      </c>
      <c r="F51" s="32"/>
      <c r="G51" s="32"/>
      <c r="H51" s="32"/>
      <c r="I51" s="32"/>
      <c r="J51" s="740"/>
      <c r="K51" s="741"/>
      <c r="L51" s="742"/>
      <c r="M51" s="735"/>
      <c r="N51" s="736"/>
      <c r="O51" s="726"/>
      <c r="P51" s="726"/>
      <c r="Q51" s="726"/>
      <c r="R51" s="726"/>
      <c r="S51" s="583"/>
      <c r="T51" s="583"/>
      <c r="U51" s="32"/>
      <c r="V51" s="32"/>
      <c r="W51" s="32"/>
      <c r="X51" s="32"/>
      <c r="Y51" s="32"/>
      <c r="Z51" s="32"/>
      <c r="AA51" s="32"/>
      <c r="AB51" s="32"/>
      <c r="AC51" s="33"/>
    </row>
    <row r="52" spans="1:29" ht="13.15" customHeight="1" x14ac:dyDescent="0.2">
      <c r="A52" s="31"/>
      <c r="B52" s="237" t="s">
        <v>212</v>
      </c>
      <c r="C52" s="240"/>
      <c r="D52" s="240">
        <v>149</v>
      </c>
      <c r="E52" s="240">
        <f t="shared" si="5"/>
        <v>149</v>
      </c>
      <c r="F52" s="32"/>
      <c r="G52" s="32"/>
      <c r="H52" s="32"/>
      <c r="I52" s="32"/>
      <c r="J52" s="740"/>
      <c r="K52" s="741"/>
      <c r="L52" s="742"/>
      <c r="M52" s="735"/>
      <c r="N52" s="736"/>
      <c r="O52" s="726" t="s">
        <v>77</v>
      </c>
      <c r="P52" s="726"/>
      <c r="Q52" s="306" t="s">
        <v>88</v>
      </c>
      <c r="R52" s="306"/>
      <c r="S52" s="583">
        <v>37</v>
      </c>
      <c r="T52" s="583"/>
      <c r="U52" s="32"/>
      <c r="V52" s="32"/>
      <c r="W52" s="32"/>
      <c r="X52" s="32"/>
      <c r="Y52" s="32"/>
      <c r="Z52" s="32"/>
      <c r="AA52" s="32"/>
      <c r="AB52" s="32"/>
      <c r="AC52" s="33"/>
    </row>
    <row r="53" spans="1:29" ht="13.15" customHeight="1" x14ac:dyDescent="0.2">
      <c r="A53" s="31"/>
      <c r="B53" s="238" t="s">
        <v>216</v>
      </c>
      <c r="C53" s="241">
        <v>1160</v>
      </c>
      <c r="D53" s="241">
        <v>2662</v>
      </c>
      <c r="E53" s="241">
        <f t="shared" si="5"/>
        <v>1502</v>
      </c>
      <c r="F53" s="32"/>
      <c r="G53" s="32"/>
      <c r="H53" s="32"/>
      <c r="I53" s="32"/>
      <c r="J53" s="740"/>
      <c r="K53" s="741"/>
      <c r="L53" s="742"/>
      <c r="M53" s="735"/>
      <c r="N53" s="736"/>
      <c r="O53" s="726"/>
      <c r="P53" s="726"/>
      <c r="Q53" s="306"/>
      <c r="R53" s="306"/>
      <c r="S53" s="583"/>
      <c r="T53" s="583"/>
      <c r="U53" s="32"/>
      <c r="V53" s="32"/>
      <c r="W53" s="32"/>
      <c r="X53" s="32"/>
      <c r="Y53" s="32"/>
      <c r="Z53" s="32"/>
      <c r="AA53" s="32"/>
      <c r="AB53" s="32"/>
      <c r="AC53" s="33"/>
    </row>
    <row r="54" spans="1:29" ht="15.75" customHeight="1" x14ac:dyDescent="0.2">
      <c r="A54" s="31"/>
      <c r="B54" s="32"/>
      <c r="C54" s="184">
        <f>SUM(C42:C53)</f>
        <v>5013</v>
      </c>
      <c r="D54" s="184">
        <f>SUM(D42:D53)</f>
        <v>9321</v>
      </c>
      <c r="E54" s="184">
        <f>SUM(E42:E53)</f>
        <v>4308</v>
      </c>
      <c r="F54" s="32"/>
      <c r="G54" s="32"/>
      <c r="H54" s="32"/>
      <c r="I54" s="32"/>
      <c r="J54" s="740"/>
      <c r="K54" s="741"/>
      <c r="L54" s="742"/>
      <c r="M54" s="735"/>
      <c r="N54" s="736"/>
      <c r="O54" s="306" t="s">
        <v>88</v>
      </c>
      <c r="P54" s="306"/>
      <c r="Q54" s="726" t="s">
        <v>77</v>
      </c>
      <c r="R54" s="726"/>
      <c r="S54" s="583">
        <v>1326</v>
      </c>
      <c r="T54" s="583"/>
      <c r="U54" s="32"/>
      <c r="V54" s="32"/>
      <c r="W54" s="32"/>
      <c r="X54" s="32"/>
      <c r="Y54" s="32"/>
      <c r="Z54" s="32"/>
      <c r="AA54" s="32"/>
      <c r="AB54" s="32"/>
      <c r="AC54" s="33"/>
    </row>
    <row r="55" spans="1:29" ht="12" customHeight="1" x14ac:dyDescent="0.2">
      <c r="A55" s="31"/>
      <c r="B55" s="32"/>
      <c r="C55" s="32"/>
      <c r="D55" s="32"/>
      <c r="E55" s="32"/>
      <c r="F55" s="32"/>
      <c r="G55" s="32"/>
      <c r="H55" s="32"/>
      <c r="I55" s="32"/>
      <c r="J55" s="740"/>
      <c r="K55" s="741"/>
      <c r="L55" s="742"/>
      <c r="M55" s="735"/>
      <c r="N55" s="736"/>
      <c r="O55" s="306"/>
      <c r="P55" s="306"/>
      <c r="Q55" s="726"/>
      <c r="R55" s="726"/>
      <c r="S55" s="583"/>
      <c r="T55" s="583"/>
      <c r="U55" s="32"/>
      <c r="V55" s="32"/>
      <c r="W55" s="32"/>
      <c r="X55" s="32"/>
      <c r="Y55" s="32"/>
      <c r="Z55" s="32"/>
      <c r="AA55" s="32"/>
      <c r="AB55" s="32"/>
      <c r="AC55" s="33"/>
    </row>
    <row r="56" spans="1:29" ht="27.75" customHeight="1" x14ac:dyDescent="0.2">
      <c r="A56" s="31"/>
      <c r="B56" s="32"/>
      <c r="C56" s="32"/>
      <c r="D56" s="32"/>
      <c r="E56" s="32"/>
      <c r="F56" s="32"/>
      <c r="G56" s="32"/>
      <c r="H56" s="32"/>
      <c r="I56" s="32"/>
      <c r="J56" s="452" t="s">
        <v>259</v>
      </c>
      <c r="K56" s="452"/>
      <c r="L56" s="452"/>
      <c r="M56" s="452"/>
      <c r="N56" s="452"/>
      <c r="O56" s="452"/>
      <c r="P56" s="452"/>
      <c r="Q56" s="452"/>
      <c r="R56" s="452"/>
      <c r="S56" s="452"/>
      <c r="T56" s="452"/>
      <c r="U56" s="32"/>
      <c r="V56" s="32"/>
      <c r="W56" s="32"/>
      <c r="X56" s="32"/>
      <c r="Y56" s="32"/>
      <c r="Z56" s="32"/>
      <c r="AA56" s="32"/>
      <c r="AB56" s="32"/>
      <c r="AC56" s="33"/>
    </row>
    <row r="57" spans="1:29" x14ac:dyDescent="0.2">
      <c r="A57" s="31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3"/>
    </row>
    <row r="58" spans="1:29" x14ac:dyDescent="0.2">
      <c r="A58" s="31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3"/>
    </row>
    <row r="59" spans="1:29" x14ac:dyDescent="0.2">
      <c r="A59" s="31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3"/>
    </row>
    <row r="60" spans="1:29" x14ac:dyDescent="0.2">
      <c r="A60" s="31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3"/>
    </row>
    <row r="61" spans="1:29" x14ac:dyDescent="0.2">
      <c r="A61" s="31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3"/>
    </row>
    <row r="62" spans="1:29" x14ac:dyDescent="0.2">
      <c r="A62" s="31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3"/>
    </row>
    <row r="63" spans="1:29" x14ac:dyDescent="0.2">
      <c r="A63" s="31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3"/>
    </row>
    <row r="64" spans="1:29" x14ac:dyDescent="0.2">
      <c r="A64" s="31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3"/>
    </row>
    <row r="65" spans="1:29" x14ac:dyDescent="0.2">
      <c r="A65" s="31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3"/>
    </row>
    <row r="66" spans="1:29" x14ac:dyDescent="0.2">
      <c r="A66" s="31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3"/>
    </row>
    <row r="67" spans="1:29" x14ac:dyDescent="0.2">
      <c r="A67" s="31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3"/>
    </row>
    <row r="68" spans="1:29" x14ac:dyDescent="0.2">
      <c r="A68" s="31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3"/>
    </row>
    <row r="69" spans="1:29" x14ac:dyDescent="0.2">
      <c r="A69" s="31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3"/>
    </row>
    <row r="70" spans="1:29" x14ac:dyDescent="0.2">
      <c r="A70" s="31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3"/>
    </row>
    <row r="71" spans="1:29" x14ac:dyDescent="0.2">
      <c r="A71" s="31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3"/>
    </row>
    <row r="72" spans="1:29" x14ac:dyDescent="0.2">
      <c r="A72" s="31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3"/>
    </row>
    <row r="73" spans="1:29" x14ac:dyDescent="0.2">
      <c r="A73" s="31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3"/>
    </row>
    <row r="74" spans="1:29" s="11" customFormat="1" x14ac:dyDescent="0.2">
      <c r="A74" s="31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3"/>
    </row>
    <row r="75" spans="1:29" s="11" customFormat="1" x14ac:dyDescent="0.2">
      <c r="A75" s="31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3"/>
    </row>
    <row r="76" spans="1:29" x14ac:dyDescent="0.2">
      <c r="A76" s="31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3"/>
    </row>
    <row r="77" spans="1:29" x14ac:dyDescent="0.2">
      <c r="A77" s="31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3"/>
    </row>
    <row r="78" spans="1:29" x14ac:dyDescent="0.2">
      <c r="A78" s="31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3"/>
    </row>
    <row r="79" spans="1:29" x14ac:dyDescent="0.2">
      <c r="A79" s="31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3"/>
    </row>
    <row r="80" spans="1:29" x14ac:dyDescent="0.2">
      <c r="A80" s="31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3"/>
    </row>
    <row r="81" spans="1:29" x14ac:dyDescent="0.2">
      <c r="A81" s="31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3"/>
    </row>
    <row r="82" spans="1:29" x14ac:dyDescent="0.2">
      <c r="A82" s="31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3"/>
    </row>
    <row r="83" spans="1:29" x14ac:dyDescent="0.2">
      <c r="A83" s="34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6"/>
    </row>
    <row r="84" spans="1:29" x14ac:dyDescent="0.2">
      <c r="B84" s="35"/>
      <c r="C84" s="35"/>
    </row>
  </sheetData>
  <mergeCells count="214">
    <mergeCell ref="M50:N55"/>
    <mergeCell ref="J42:L55"/>
    <mergeCell ref="J56:T56"/>
    <mergeCell ref="A9:C10"/>
    <mergeCell ref="D12:AC12"/>
    <mergeCell ref="A12:C13"/>
    <mergeCell ref="A15:B15"/>
    <mergeCell ref="C15:C16"/>
    <mergeCell ref="B31:C31"/>
    <mergeCell ref="D36:E36"/>
    <mergeCell ref="F31:G31"/>
    <mergeCell ref="H31:I31"/>
    <mergeCell ref="J31:K31"/>
    <mergeCell ref="N31:O31"/>
    <mergeCell ref="P31:Q31"/>
    <mergeCell ref="R31:S31"/>
    <mergeCell ref="T31:U31"/>
    <mergeCell ref="V31:W31"/>
    <mergeCell ref="X31:Y31"/>
    <mergeCell ref="Z31:AA31"/>
    <mergeCell ref="S40:T41"/>
    <mergeCell ref="O50:P51"/>
    <mergeCell ref="S54:T55"/>
    <mergeCell ref="S52:T53"/>
    <mergeCell ref="S50:T51"/>
    <mergeCell ref="Q54:R55"/>
    <mergeCell ref="Q52:R53"/>
    <mergeCell ref="Q50:R51"/>
    <mergeCell ref="O54:P55"/>
    <mergeCell ref="O52:P53"/>
    <mergeCell ref="S42:T43"/>
    <mergeCell ref="S48:T49"/>
    <mergeCell ref="S46:T47"/>
    <mergeCell ref="S44:T45"/>
    <mergeCell ref="O42:P43"/>
    <mergeCell ref="B35:C35"/>
    <mergeCell ref="Q42:R43"/>
    <mergeCell ref="Q48:R49"/>
    <mergeCell ref="O48:P49"/>
    <mergeCell ref="Q46:R47"/>
    <mergeCell ref="O46:P47"/>
    <mergeCell ref="Q44:R45"/>
    <mergeCell ref="O44:P45"/>
    <mergeCell ref="J40:L41"/>
    <mergeCell ref="M40:N41"/>
    <mergeCell ref="O40:P41"/>
    <mergeCell ref="Q40:R41"/>
    <mergeCell ref="F36:G36"/>
    <mergeCell ref="H36:I36"/>
    <mergeCell ref="J36:K36"/>
    <mergeCell ref="F37:G37"/>
    <mergeCell ref="H37:I37"/>
    <mergeCell ref="J37:K37"/>
    <mergeCell ref="D35:E35"/>
    <mergeCell ref="A6:AC6"/>
    <mergeCell ref="A1:AC1"/>
    <mergeCell ref="A2:AC2"/>
    <mergeCell ref="A3:AC3"/>
    <mergeCell ref="A4:AC4"/>
    <mergeCell ref="A5:AC5"/>
    <mergeCell ref="B28:C28"/>
    <mergeCell ref="M42:N49"/>
    <mergeCell ref="G7:I7"/>
    <mergeCell ref="A14:B14"/>
    <mergeCell ref="A16:B16"/>
    <mergeCell ref="A23:C24"/>
    <mergeCell ref="B25:C25"/>
    <mergeCell ref="B26:C26"/>
    <mergeCell ref="B27:C27"/>
    <mergeCell ref="B36:C36"/>
    <mergeCell ref="A37:C37"/>
    <mergeCell ref="B29:C29"/>
    <mergeCell ref="B30:C30"/>
    <mergeCell ref="B32:C32"/>
    <mergeCell ref="B33:C33"/>
    <mergeCell ref="B34:C34"/>
    <mergeCell ref="N23:AB23"/>
    <mergeCell ref="D37:E37"/>
    <mergeCell ref="D34:E34"/>
    <mergeCell ref="D33:E33"/>
    <mergeCell ref="D32:E32"/>
    <mergeCell ref="D31:E31"/>
    <mergeCell ref="D30:E30"/>
    <mergeCell ref="D29:E29"/>
    <mergeCell ref="D28:E28"/>
    <mergeCell ref="D27:E27"/>
    <mergeCell ref="D26:E26"/>
    <mergeCell ref="D25:E25"/>
    <mergeCell ref="D24:E24"/>
    <mergeCell ref="F24:G24"/>
    <mergeCell ref="H24:I24"/>
    <mergeCell ref="F27:G27"/>
    <mergeCell ref="H27:I27"/>
    <mergeCell ref="J27:K27"/>
    <mergeCell ref="F28:G28"/>
    <mergeCell ref="H28:I28"/>
    <mergeCell ref="J28:K28"/>
    <mergeCell ref="J24:K24"/>
    <mergeCell ref="F25:G25"/>
    <mergeCell ref="H25:I25"/>
    <mergeCell ref="J25:K25"/>
    <mergeCell ref="F26:G26"/>
    <mergeCell ref="H26:I26"/>
    <mergeCell ref="J26:K26"/>
    <mergeCell ref="F32:G32"/>
    <mergeCell ref="H32:I32"/>
    <mergeCell ref="J32:K32"/>
    <mergeCell ref="F33:G33"/>
    <mergeCell ref="H33:I33"/>
    <mergeCell ref="J33:K33"/>
    <mergeCell ref="F29:G29"/>
    <mergeCell ref="H29:I29"/>
    <mergeCell ref="J29:K29"/>
    <mergeCell ref="F30:G30"/>
    <mergeCell ref="H30:I30"/>
    <mergeCell ref="J30:K30"/>
    <mergeCell ref="F34:G34"/>
    <mergeCell ref="H34:I34"/>
    <mergeCell ref="J34:K34"/>
    <mergeCell ref="F35:G35"/>
    <mergeCell ref="H35:I35"/>
    <mergeCell ref="J35:K35"/>
    <mergeCell ref="X24:Y24"/>
    <mergeCell ref="Z24:AA24"/>
    <mergeCell ref="N25:O25"/>
    <mergeCell ref="P25:Q25"/>
    <mergeCell ref="R25:S25"/>
    <mergeCell ref="T25:U25"/>
    <mergeCell ref="V25:W25"/>
    <mergeCell ref="X25:Y25"/>
    <mergeCell ref="Z25:AA25"/>
    <mergeCell ref="N24:O24"/>
    <mergeCell ref="P24:Q24"/>
    <mergeCell ref="R24:S24"/>
    <mergeCell ref="T24:U24"/>
    <mergeCell ref="V24:W24"/>
    <mergeCell ref="X26:Y26"/>
    <mergeCell ref="Z26:AA26"/>
    <mergeCell ref="N27:O27"/>
    <mergeCell ref="P27:Q27"/>
    <mergeCell ref="R27:S27"/>
    <mergeCell ref="T27:U27"/>
    <mergeCell ref="V27:W27"/>
    <mergeCell ref="X27:Y27"/>
    <mergeCell ref="Z27:AA27"/>
    <mergeCell ref="N26:O26"/>
    <mergeCell ref="P26:Q26"/>
    <mergeCell ref="R26:S26"/>
    <mergeCell ref="T26:U26"/>
    <mergeCell ref="V26:W26"/>
    <mergeCell ref="X28:Y28"/>
    <mergeCell ref="Z28:AA28"/>
    <mergeCell ref="N29:O29"/>
    <mergeCell ref="P29:Q29"/>
    <mergeCell ref="R29:S29"/>
    <mergeCell ref="T29:U29"/>
    <mergeCell ref="V29:W29"/>
    <mergeCell ref="X29:Y29"/>
    <mergeCell ref="Z29:AA29"/>
    <mergeCell ref="N28:O28"/>
    <mergeCell ref="P28:Q28"/>
    <mergeCell ref="R28:S28"/>
    <mergeCell ref="T28:U28"/>
    <mergeCell ref="V28:W28"/>
    <mergeCell ref="X30:Y30"/>
    <mergeCell ref="Z30:AA30"/>
    <mergeCell ref="N32:O32"/>
    <mergeCell ref="P32:Q32"/>
    <mergeCell ref="R32:S32"/>
    <mergeCell ref="T32:U32"/>
    <mergeCell ref="V32:W32"/>
    <mergeCell ref="X32:Y32"/>
    <mergeCell ref="Z32:AA32"/>
    <mergeCell ref="N30:O30"/>
    <mergeCell ref="P30:Q30"/>
    <mergeCell ref="R30:S30"/>
    <mergeCell ref="T30:U30"/>
    <mergeCell ref="V30:W30"/>
    <mergeCell ref="N34:O34"/>
    <mergeCell ref="P34:Q34"/>
    <mergeCell ref="R34:S34"/>
    <mergeCell ref="T34:U34"/>
    <mergeCell ref="V34:W34"/>
    <mergeCell ref="X34:Y34"/>
    <mergeCell ref="Z34:AA34"/>
    <mergeCell ref="N33:O33"/>
    <mergeCell ref="P33:Q33"/>
    <mergeCell ref="R33:S33"/>
    <mergeCell ref="T33:U33"/>
    <mergeCell ref="V33:W33"/>
    <mergeCell ref="X37:Y37"/>
    <mergeCell ref="Z37:AA37"/>
    <mergeCell ref="D23:L23"/>
    <mergeCell ref="N37:O37"/>
    <mergeCell ref="P37:Q37"/>
    <mergeCell ref="R37:S37"/>
    <mergeCell ref="T37:U37"/>
    <mergeCell ref="V37:W37"/>
    <mergeCell ref="X35:Y35"/>
    <mergeCell ref="Z35:AA35"/>
    <mergeCell ref="N36:O36"/>
    <mergeCell ref="P36:Q36"/>
    <mergeCell ref="R36:S36"/>
    <mergeCell ref="T36:U36"/>
    <mergeCell ref="V36:W36"/>
    <mergeCell ref="X36:Y36"/>
    <mergeCell ref="Z36:AA36"/>
    <mergeCell ref="N35:O35"/>
    <mergeCell ref="P35:Q35"/>
    <mergeCell ref="R35:S35"/>
    <mergeCell ref="T35:U35"/>
    <mergeCell ref="V35:W35"/>
    <mergeCell ref="X33:Y33"/>
    <mergeCell ref="Z33:AA33"/>
  </mergeCells>
  <printOptions horizontalCentered="1"/>
  <pageMargins left="0.31496062992125984" right="0.31496062992125984" top="0.35433070866141736" bottom="0.35433070866141736" header="0.31496062992125984" footer="0.31496062992125984"/>
  <pageSetup scale="46" orientation="landscape" horizontalDpi="4294967294" verticalDpi="4294967294" r:id="rId1"/>
  <ignoredErrors>
    <ignoredError sqref="A25:A29" numberStoredAsText="1"/>
    <ignoredError sqref="V37" formula="1"/>
  </ignoredError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C67"/>
  <sheetViews>
    <sheetView zoomScale="85" zoomScaleNormal="85" zoomScaleSheetLayoutView="40" workbookViewId="0">
      <selection activeCell="W28" sqref="W28"/>
    </sheetView>
  </sheetViews>
  <sheetFormatPr baseColWidth="10" defaultRowHeight="12" x14ac:dyDescent="0.2"/>
  <cols>
    <col min="1" max="1" width="12.42578125" customWidth="1"/>
    <col min="2" max="2" width="3.85546875" customWidth="1"/>
    <col min="3" max="3" width="14.140625" bestFit="1" customWidth="1"/>
    <col min="4" max="4" width="21.140625" customWidth="1"/>
    <col min="5" max="5" width="13" customWidth="1"/>
    <col min="6" max="6" width="22.42578125" customWidth="1"/>
    <col min="7" max="7" width="7.42578125" customWidth="1"/>
    <col min="8" max="28" width="7" customWidth="1"/>
    <col min="29" max="29" width="8.140625" bestFit="1" customWidth="1"/>
  </cols>
  <sheetData>
    <row r="1" spans="1:29" s="1" customFormat="1" ht="15" customHeight="1" x14ac:dyDescent="0.15">
      <c r="A1" s="686" t="s">
        <v>321</v>
      </c>
      <c r="B1" s="687"/>
      <c r="C1" s="687"/>
      <c r="D1" s="687"/>
      <c r="E1" s="687"/>
      <c r="F1" s="687"/>
      <c r="G1" s="687"/>
      <c r="H1" s="687"/>
      <c r="I1" s="687"/>
      <c r="J1" s="687"/>
      <c r="K1" s="687"/>
      <c r="L1" s="687"/>
      <c r="M1" s="687"/>
      <c r="N1" s="687"/>
      <c r="O1" s="687"/>
      <c r="P1" s="687"/>
      <c r="Q1" s="687"/>
      <c r="R1" s="687"/>
      <c r="S1" s="687"/>
      <c r="T1" s="687"/>
      <c r="U1" s="687"/>
      <c r="V1" s="687"/>
      <c r="W1" s="687"/>
      <c r="X1" s="687"/>
      <c r="Y1" s="687"/>
      <c r="Z1" s="687"/>
      <c r="AA1" s="687"/>
      <c r="AB1" s="687"/>
      <c r="AC1" s="688"/>
    </row>
    <row r="2" spans="1:29" s="1" customFormat="1" ht="15" customHeight="1" x14ac:dyDescent="0.15">
      <c r="A2" s="689" t="s">
        <v>3</v>
      </c>
      <c r="B2" s="690"/>
      <c r="C2" s="690"/>
      <c r="D2" s="690"/>
      <c r="E2" s="690"/>
      <c r="F2" s="690"/>
      <c r="G2" s="690"/>
      <c r="H2" s="690"/>
      <c r="I2" s="690"/>
      <c r="J2" s="690"/>
      <c r="K2" s="690"/>
      <c r="L2" s="690"/>
      <c r="M2" s="690"/>
      <c r="N2" s="690"/>
      <c r="O2" s="690"/>
      <c r="P2" s="690"/>
      <c r="Q2" s="690"/>
      <c r="R2" s="690"/>
      <c r="S2" s="690"/>
      <c r="T2" s="690"/>
      <c r="U2" s="690"/>
      <c r="V2" s="690"/>
      <c r="W2" s="690"/>
      <c r="X2" s="690"/>
      <c r="Y2" s="690"/>
      <c r="Z2" s="690"/>
      <c r="AA2" s="690"/>
      <c r="AB2" s="690"/>
      <c r="AC2" s="691"/>
    </row>
    <row r="3" spans="1:29" s="1" customFormat="1" ht="15" customHeight="1" x14ac:dyDescent="0.15">
      <c r="A3" s="692" t="s">
        <v>21</v>
      </c>
      <c r="B3" s="693"/>
      <c r="C3" s="693"/>
      <c r="D3" s="693"/>
      <c r="E3" s="693"/>
      <c r="F3" s="693"/>
      <c r="G3" s="693"/>
      <c r="H3" s="693"/>
      <c r="I3" s="693"/>
      <c r="J3" s="693"/>
      <c r="K3" s="693"/>
      <c r="L3" s="693"/>
      <c r="M3" s="693"/>
      <c r="N3" s="693"/>
      <c r="O3" s="693"/>
      <c r="P3" s="693"/>
      <c r="Q3" s="693"/>
      <c r="R3" s="693"/>
      <c r="S3" s="693"/>
      <c r="T3" s="693"/>
      <c r="U3" s="693"/>
      <c r="V3" s="693"/>
      <c r="W3" s="693"/>
      <c r="X3" s="693"/>
      <c r="Y3" s="693"/>
      <c r="Z3" s="693"/>
      <c r="AA3" s="693"/>
      <c r="AB3" s="693"/>
      <c r="AC3" s="694"/>
    </row>
    <row r="4" spans="1:29" s="1" customFormat="1" ht="15" customHeight="1" x14ac:dyDescent="0.15">
      <c r="A4" s="289" t="s">
        <v>303</v>
      </c>
      <c r="B4" s="690"/>
      <c r="C4" s="690"/>
      <c r="D4" s="690"/>
      <c r="E4" s="690"/>
      <c r="F4" s="690"/>
      <c r="G4" s="690"/>
      <c r="H4" s="690"/>
      <c r="I4" s="690"/>
      <c r="J4" s="690"/>
      <c r="K4" s="690"/>
      <c r="L4" s="690"/>
      <c r="M4" s="690"/>
      <c r="N4" s="690"/>
      <c r="O4" s="690"/>
      <c r="P4" s="690"/>
      <c r="Q4" s="690"/>
      <c r="R4" s="690"/>
      <c r="S4" s="690"/>
      <c r="T4" s="690"/>
      <c r="U4" s="690"/>
      <c r="V4" s="690"/>
      <c r="W4" s="690"/>
      <c r="X4" s="690"/>
      <c r="Y4" s="690"/>
      <c r="Z4" s="690"/>
      <c r="AA4" s="690"/>
      <c r="AB4" s="690"/>
      <c r="AC4" s="691"/>
    </row>
    <row r="5" spans="1:29" s="1" customFormat="1" ht="15" customHeight="1" x14ac:dyDescent="0.15">
      <c r="A5" s="392" t="s">
        <v>221</v>
      </c>
      <c r="B5" s="393"/>
      <c r="C5" s="393"/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3"/>
      <c r="P5" s="393"/>
      <c r="Q5" s="393"/>
      <c r="R5" s="393"/>
      <c r="S5" s="393"/>
      <c r="T5" s="393"/>
      <c r="U5" s="393"/>
      <c r="V5" s="393"/>
      <c r="W5" s="393"/>
      <c r="X5" s="393"/>
      <c r="Y5" s="393"/>
      <c r="Z5" s="393"/>
      <c r="AA5" s="393"/>
      <c r="AB5" s="393"/>
      <c r="AC5" s="394"/>
    </row>
    <row r="6" spans="1:29" ht="3" customHeight="1" x14ac:dyDescent="0.2">
      <c r="A6" s="365"/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366"/>
      <c r="M6" s="366"/>
      <c r="N6" s="366"/>
      <c r="O6" s="366"/>
      <c r="P6" s="366"/>
      <c r="Q6" s="366"/>
      <c r="R6" s="366"/>
      <c r="S6" s="366"/>
      <c r="T6" s="366"/>
      <c r="U6" s="366"/>
      <c r="V6" s="366"/>
      <c r="W6" s="366"/>
      <c r="X6" s="366"/>
      <c r="Y6" s="366"/>
      <c r="Z6" s="366"/>
      <c r="AA6" s="366"/>
      <c r="AB6" s="366"/>
      <c r="AC6" s="367"/>
    </row>
    <row r="7" spans="1:29" ht="18.75" customHeight="1" x14ac:dyDescent="0.2">
      <c r="A7" s="31"/>
      <c r="B7" s="32"/>
      <c r="C7" s="32"/>
      <c r="D7" s="40"/>
      <c r="E7" s="40"/>
      <c r="F7" s="40"/>
      <c r="G7" s="258"/>
      <c r="H7" s="258"/>
      <c r="I7" s="258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3"/>
    </row>
    <row r="8" spans="1:29" x14ac:dyDescent="0.2">
      <c r="A8" s="31"/>
      <c r="B8" s="32"/>
      <c r="C8" s="41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3"/>
    </row>
    <row r="9" spans="1:29" ht="12" customHeight="1" x14ac:dyDescent="0.2">
      <c r="A9" s="259" t="s">
        <v>123</v>
      </c>
      <c r="B9" s="259"/>
      <c r="C9" s="259"/>
      <c r="D9" s="436" t="s">
        <v>7</v>
      </c>
      <c r="E9" s="436"/>
      <c r="F9" s="436"/>
      <c r="G9" s="436"/>
      <c r="H9" s="436"/>
      <c r="I9" s="436"/>
      <c r="J9" s="436"/>
      <c r="K9" s="436"/>
      <c r="L9" s="436"/>
      <c r="M9" s="436"/>
      <c r="N9" s="436"/>
      <c r="O9" s="436"/>
      <c r="P9" s="436"/>
      <c r="Q9" s="436"/>
      <c r="R9" s="436"/>
      <c r="S9" s="436"/>
      <c r="T9" s="436"/>
      <c r="U9" s="436"/>
      <c r="V9" s="436"/>
      <c r="W9" s="436"/>
      <c r="X9" s="436"/>
      <c r="Y9" s="436"/>
      <c r="Z9" s="436"/>
      <c r="AA9" s="436"/>
      <c r="AB9" s="436"/>
      <c r="AC9" s="436"/>
    </row>
    <row r="10" spans="1:29" ht="23.25" customHeight="1" x14ac:dyDescent="0.2">
      <c r="A10" s="259"/>
      <c r="B10" s="259"/>
      <c r="C10" s="259"/>
      <c r="D10" s="187" t="s">
        <v>8</v>
      </c>
      <c r="E10" s="187" t="s">
        <v>6</v>
      </c>
      <c r="F10" s="187" t="s">
        <v>9</v>
      </c>
      <c r="G10" s="187" t="s">
        <v>6</v>
      </c>
      <c r="H10" s="187" t="s">
        <v>10</v>
      </c>
      <c r="I10" s="187" t="s">
        <v>6</v>
      </c>
      <c r="J10" s="187" t="s">
        <v>11</v>
      </c>
      <c r="K10" s="187" t="s">
        <v>6</v>
      </c>
      <c r="L10" s="187" t="s">
        <v>12</v>
      </c>
      <c r="M10" s="187" t="s">
        <v>6</v>
      </c>
      <c r="N10" s="187" t="s">
        <v>13</v>
      </c>
      <c r="O10" s="187" t="s">
        <v>6</v>
      </c>
      <c r="P10" s="187" t="s">
        <v>14</v>
      </c>
      <c r="Q10" s="187" t="s">
        <v>6</v>
      </c>
      <c r="R10" s="187" t="s">
        <v>15</v>
      </c>
      <c r="S10" s="187" t="s">
        <v>6</v>
      </c>
      <c r="T10" s="187" t="s">
        <v>16</v>
      </c>
      <c r="U10" s="187" t="s">
        <v>6</v>
      </c>
      <c r="V10" s="187" t="s">
        <v>17</v>
      </c>
      <c r="W10" s="187" t="s">
        <v>6</v>
      </c>
      <c r="X10" s="187" t="s">
        <v>18</v>
      </c>
      <c r="Y10" s="187" t="s">
        <v>6</v>
      </c>
      <c r="Z10" s="187" t="s">
        <v>19</v>
      </c>
      <c r="AA10" s="29" t="s">
        <v>6</v>
      </c>
      <c r="AB10" s="188" t="s">
        <v>20</v>
      </c>
      <c r="AC10" s="187" t="s">
        <v>6</v>
      </c>
    </row>
    <row r="11" spans="1:29" ht="28.5" customHeight="1" x14ac:dyDescent="0.2">
      <c r="A11" s="638" t="s">
        <v>0</v>
      </c>
      <c r="B11" s="638"/>
      <c r="C11" s="189">
        <v>157</v>
      </c>
      <c r="D11" s="51">
        <v>9</v>
      </c>
      <c r="E11" s="24">
        <f>D11/$C$11</f>
        <v>5.7324840764331211E-2</v>
      </c>
      <c r="F11" s="51">
        <v>41</v>
      </c>
      <c r="G11" s="24">
        <f>F11/$C$11</f>
        <v>0.26114649681528662</v>
      </c>
      <c r="H11" s="51">
        <v>4</v>
      </c>
      <c r="I11" s="24">
        <f>H11/$C$11</f>
        <v>2.5477707006369428E-2</v>
      </c>
      <c r="J11" s="51">
        <v>21</v>
      </c>
      <c r="K11" s="24">
        <f>J11/$C$11</f>
        <v>0.13375796178343949</v>
      </c>
      <c r="L11" s="51">
        <v>43</v>
      </c>
      <c r="M11" s="24">
        <f>L11/$C$11</f>
        <v>0.27388535031847133</v>
      </c>
      <c r="N11" s="51">
        <v>14</v>
      </c>
      <c r="O11" s="24">
        <f>N11/$C$11</f>
        <v>8.9171974522292988E-2</v>
      </c>
      <c r="P11" s="51">
        <v>15</v>
      </c>
      <c r="Q11" s="24">
        <f>P11/$C$11</f>
        <v>9.5541401273885357E-2</v>
      </c>
      <c r="R11" s="51">
        <v>12</v>
      </c>
      <c r="S11" s="24">
        <f>R11/$C$11</f>
        <v>7.6433121019108277E-2</v>
      </c>
      <c r="T11" s="51"/>
      <c r="U11" s="24">
        <f>T11/$C$11</f>
        <v>0</v>
      </c>
      <c r="V11" s="51"/>
      <c r="W11" s="24">
        <f>V11/$C$11</f>
        <v>0</v>
      </c>
      <c r="X11" s="51"/>
      <c r="Y11" s="24">
        <f>X11/$C$11</f>
        <v>0</v>
      </c>
      <c r="Z11" s="51"/>
      <c r="AA11" s="24">
        <f>Z11/$C$11</f>
        <v>0</v>
      </c>
      <c r="AB11" s="45">
        <f>D11+F11+H11+J11+L11+N11+P11+R11+T11+V11+X11+Z11</f>
        <v>159</v>
      </c>
      <c r="AC11" s="44">
        <f>AB11/C11</f>
        <v>1.0127388535031847</v>
      </c>
    </row>
    <row r="12" spans="1:29" ht="28.5" customHeight="1" x14ac:dyDescent="0.2">
      <c r="A12" s="638" t="s">
        <v>1</v>
      </c>
      <c r="B12" s="638"/>
      <c r="C12" s="598">
        <v>15856</v>
      </c>
      <c r="D12" s="51">
        <v>11</v>
      </c>
      <c r="E12" s="24">
        <f>D12/$C$12</f>
        <v>6.9374369323915242E-4</v>
      </c>
      <c r="F12" s="51">
        <v>9</v>
      </c>
      <c r="G12" s="24">
        <f>F12/$C$12</f>
        <v>5.6760847628657923E-4</v>
      </c>
      <c r="H12" s="51">
        <v>5</v>
      </c>
      <c r="I12" s="24">
        <f>H12/$C$12</f>
        <v>3.1533804238143291E-4</v>
      </c>
      <c r="J12" s="51">
        <v>33</v>
      </c>
      <c r="K12" s="24">
        <f>J12/$C$12</f>
        <v>2.0812310797174573E-3</v>
      </c>
      <c r="L12" s="51">
        <v>26</v>
      </c>
      <c r="M12" s="24">
        <f>L12/$C$12</f>
        <v>1.639757820383451E-3</v>
      </c>
      <c r="N12" s="51">
        <v>6</v>
      </c>
      <c r="O12" s="24">
        <f>N12/$C$12</f>
        <v>3.7840565085771945E-4</v>
      </c>
      <c r="P12" s="51">
        <v>6</v>
      </c>
      <c r="Q12" s="24">
        <f>P12/$C$12</f>
        <v>3.7840565085771945E-4</v>
      </c>
      <c r="R12" s="51">
        <v>3</v>
      </c>
      <c r="S12" s="24">
        <f>R12/$C$12</f>
        <v>1.8920282542885973E-4</v>
      </c>
      <c r="T12" s="51"/>
      <c r="U12" s="24">
        <f>T12/$C$12</f>
        <v>0</v>
      </c>
      <c r="V12" s="51"/>
      <c r="W12" s="24">
        <f>V12/$C$12</f>
        <v>0</v>
      </c>
      <c r="X12" s="51"/>
      <c r="Y12" s="24">
        <f>X12/$C$12</f>
        <v>0</v>
      </c>
      <c r="Z12" s="51"/>
      <c r="AA12" s="24">
        <f>Z12/$C$12</f>
        <v>0</v>
      </c>
      <c r="AB12" s="45">
        <f>D12+F12+H12+J12+L12+N12+P12+R12+T12+V12+X12+Z12</f>
        <v>99</v>
      </c>
      <c r="AC12" s="44">
        <f>AB12/C12</f>
        <v>6.2436932391523713E-3</v>
      </c>
    </row>
    <row r="13" spans="1:29" ht="33.75" customHeight="1" x14ac:dyDescent="0.2">
      <c r="A13" s="638" t="s">
        <v>253</v>
      </c>
      <c r="B13" s="638"/>
      <c r="C13" s="599"/>
      <c r="D13" s="51">
        <v>404</v>
      </c>
      <c r="E13" s="24">
        <f>D13/$C$12</f>
        <v>2.5479313824419779E-2</v>
      </c>
      <c r="F13" s="51">
        <v>437</v>
      </c>
      <c r="G13" s="24">
        <f>F13/$C$12</f>
        <v>2.7560544904137237E-2</v>
      </c>
      <c r="H13" s="51">
        <v>474</v>
      </c>
      <c r="I13" s="24">
        <f>H13/$C$12</f>
        <v>2.9894046417759838E-2</v>
      </c>
      <c r="J13" s="51">
        <v>565</v>
      </c>
      <c r="K13" s="24">
        <f>J13/$C$12</f>
        <v>3.5633198789101921E-2</v>
      </c>
      <c r="L13" s="51">
        <v>631</v>
      </c>
      <c r="M13" s="24">
        <f>L13/$C$12</f>
        <v>3.9795660948536829E-2</v>
      </c>
      <c r="N13" s="51">
        <v>657</v>
      </c>
      <c r="O13" s="24">
        <f>N13/$C$12</f>
        <v>4.1435418768920283E-2</v>
      </c>
      <c r="P13" s="51">
        <v>687</v>
      </c>
      <c r="Q13" s="24">
        <f>P13/$C$12</f>
        <v>4.3327447023208877E-2</v>
      </c>
      <c r="R13" s="51">
        <v>679</v>
      </c>
      <c r="S13" s="24">
        <f>R13/$C$12</f>
        <v>4.2822906155398591E-2</v>
      </c>
      <c r="T13" s="51"/>
      <c r="U13" s="24">
        <f>T13/$C$12</f>
        <v>0</v>
      </c>
      <c r="V13" s="51"/>
      <c r="W13" s="24">
        <f>V13/$C$12</f>
        <v>0</v>
      </c>
      <c r="X13" s="51"/>
      <c r="Y13" s="24">
        <f>X13/$C$12</f>
        <v>0</v>
      </c>
      <c r="Z13" s="51"/>
      <c r="AA13" s="24">
        <f>Z13/$C$12</f>
        <v>0</v>
      </c>
      <c r="AB13" s="45">
        <f>+R13</f>
        <v>679</v>
      </c>
      <c r="AC13" s="44">
        <f>AB13/C12</f>
        <v>4.2822906155398591E-2</v>
      </c>
    </row>
    <row r="14" spans="1:29" x14ac:dyDescent="0.2">
      <c r="A14" s="31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3"/>
    </row>
    <row r="15" spans="1:29" x14ac:dyDescent="0.2">
      <c r="A15" s="31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9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3"/>
    </row>
    <row r="16" spans="1:29" ht="24" customHeight="1" x14ac:dyDescent="0.2">
      <c r="A16" s="31"/>
      <c r="B16" s="483" t="s">
        <v>150</v>
      </c>
      <c r="C16" s="484"/>
      <c r="D16" s="484"/>
      <c r="E16" s="485"/>
      <c r="F16" s="328" t="s">
        <v>79</v>
      </c>
      <c r="G16" s="329"/>
      <c r="H16" s="329"/>
      <c r="I16" s="329"/>
      <c r="J16" s="329"/>
      <c r="K16" s="329"/>
      <c r="L16" s="329"/>
      <c r="M16" s="329"/>
      <c r="N16" s="329"/>
      <c r="O16" s="330"/>
      <c r="P16" s="32"/>
      <c r="Q16" s="32"/>
      <c r="R16" s="32"/>
      <c r="S16" s="328" t="s">
        <v>80</v>
      </c>
      <c r="T16" s="329"/>
      <c r="U16" s="329"/>
      <c r="V16" s="330"/>
      <c r="W16" s="66"/>
      <c r="X16" s="66"/>
      <c r="Y16" s="66"/>
      <c r="Z16" s="66"/>
      <c r="AA16" s="66"/>
      <c r="AB16" s="66"/>
      <c r="AC16" s="33"/>
    </row>
    <row r="17" spans="1:29" ht="27" customHeight="1" x14ac:dyDescent="0.2">
      <c r="A17" s="31"/>
      <c r="B17" s="486"/>
      <c r="C17" s="487"/>
      <c r="D17" s="487"/>
      <c r="E17" s="488"/>
      <c r="F17" s="328" t="s">
        <v>67</v>
      </c>
      <c r="G17" s="330"/>
      <c r="H17" s="329" t="s">
        <v>68</v>
      </c>
      <c r="I17" s="330"/>
      <c r="J17" s="328" t="s">
        <v>69</v>
      </c>
      <c r="K17" s="330"/>
      <c r="L17" s="328" t="s">
        <v>70</v>
      </c>
      <c r="M17" s="330"/>
      <c r="N17" s="328" t="s">
        <v>71</v>
      </c>
      <c r="O17" s="330"/>
      <c r="P17" s="32"/>
      <c r="Q17" s="32"/>
      <c r="R17" s="32"/>
      <c r="S17" s="497" t="s">
        <v>86</v>
      </c>
      <c r="T17" s="499"/>
      <c r="U17" s="328" t="s">
        <v>65</v>
      </c>
      <c r="V17" s="330"/>
      <c r="W17" s="66"/>
      <c r="X17" s="66"/>
      <c r="Y17" s="66"/>
      <c r="Z17" s="66"/>
      <c r="AA17" s="66"/>
      <c r="AB17" s="66"/>
      <c r="AC17" s="33"/>
    </row>
    <row r="18" spans="1:29" ht="15" customHeight="1" x14ac:dyDescent="0.25">
      <c r="A18" s="31"/>
      <c r="B18" s="78" t="s">
        <v>26</v>
      </c>
      <c r="C18" s="761" t="s">
        <v>222</v>
      </c>
      <c r="D18" s="762"/>
      <c r="E18" s="763"/>
      <c r="F18" s="759">
        <v>220</v>
      </c>
      <c r="G18" s="760"/>
      <c r="H18" s="759">
        <v>81</v>
      </c>
      <c r="I18" s="760"/>
      <c r="J18" s="759">
        <v>116</v>
      </c>
      <c r="K18" s="760"/>
      <c r="L18" s="759">
        <v>130</v>
      </c>
      <c r="M18" s="760"/>
      <c r="N18" s="749">
        <f>SUM(F18:M18)</f>
        <v>547</v>
      </c>
      <c r="O18" s="750"/>
      <c r="P18" s="32"/>
      <c r="Q18" s="32"/>
      <c r="R18" s="32"/>
      <c r="S18" s="465">
        <f>+N18</f>
        <v>547</v>
      </c>
      <c r="T18" s="748"/>
      <c r="U18" s="764">
        <f>+S18</f>
        <v>547</v>
      </c>
      <c r="V18" s="765"/>
      <c r="W18" s="32"/>
      <c r="X18" s="32"/>
      <c r="Y18" s="66"/>
      <c r="Z18" s="66"/>
      <c r="AA18" s="66"/>
      <c r="AB18" s="66"/>
      <c r="AC18" s="33"/>
    </row>
    <row r="19" spans="1:29" ht="15" customHeight="1" x14ac:dyDescent="0.25">
      <c r="A19" s="31"/>
      <c r="B19" s="78" t="s">
        <v>29</v>
      </c>
      <c r="C19" s="744" t="s">
        <v>223</v>
      </c>
      <c r="D19" s="745"/>
      <c r="E19" s="746"/>
      <c r="F19" s="757">
        <v>19</v>
      </c>
      <c r="G19" s="758"/>
      <c r="H19" s="757"/>
      <c r="I19" s="758"/>
      <c r="J19" s="757">
        <v>5</v>
      </c>
      <c r="K19" s="758"/>
      <c r="L19" s="757">
        <v>74</v>
      </c>
      <c r="M19" s="758"/>
      <c r="N19" s="749">
        <f>SUM(F19:M19)</f>
        <v>98</v>
      </c>
      <c r="O19" s="750"/>
      <c r="P19" s="32"/>
      <c r="Q19" s="32"/>
      <c r="R19" s="32"/>
      <c r="S19" s="747">
        <f t="shared" ref="S19:S23" si="0">+N19</f>
        <v>98</v>
      </c>
      <c r="T19" s="748"/>
      <c r="U19" s="764">
        <f>+S19</f>
        <v>98</v>
      </c>
      <c r="V19" s="765"/>
      <c r="W19" s="32"/>
      <c r="X19" s="32"/>
      <c r="Y19" s="66"/>
      <c r="Z19" s="66"/>
      <c r="AA19" s="66"/>
      <c r="AB19" s="66"/>
      <c r="AC19" s="33"/>
    </row>
    <row r="20" spans="1:29" ht="15" customHeight="1" x14ac:dyDescent="0.25">
      <c r="A20" s="31"/>
      <c r="B20" s="78" t="s">
        <v>30</v>
      </c>
      <c r="C20" s="744" t="s">
        <v>224</v>
      </c>
      <c r="D20" s="745"/>
      <c r="E20" s="746"/>
      <c r="F20" s="757">
        <v>190</v>
      </c>
      <c r="G20" s="758"/>
      <c r="H20" s="757">
        <v>6</v>
      </c>
      <c r="I20" s="758"/>
      <c r="J20" s="757">
        <v>10</v>
      </c>
      <c r="K20" s="758"/>
      <c r="L20" s="757">
        <v>68</v>
      </c>
      <c r="M20" s="758"/>
      <c r="N20" s="749">
        <f t="shared" ref="N20:N22" si="1">SUM(F20:M20)</f>
        <v>274</v>
      </c>
      <c r="O20" s="750"/>
      <c r="P20" s="32"/>
      <c r="Q20" s="32"/>
      <c r="R20" s="32"/>
      <c r="S20" s="747">
        <f t="shared" si="0"/>
        <v>274</v>
      </c>
      <c r="T20" s="748"/>
      <c r="U20" s="764">
        <f t="shared" ref="U20:U22" si="2">+S20</f>
        <v>274</v>
      </c>
      <c r="V20" s="765"/>
      <c r="W20" s="32"/>
      <c r="X20" s="32"/>
      <c r="Y20" s="66"/>
      <c r="Z20" s="66"/>
      <c r="AA20" s="66"/>
      <c r="AB20" s="66"/>
      <c r="AC20" s="33"/>
    </row>
    <row r="21" spans="1:29" ht="15" customHeight="1" x14ac:dyDescent="0.25">
      <c r="A21" s="31"/>
      <c r="B21" s="78" t="s">
        <v>31</v>
      </c>
      <c r="C21" s="744" t="s">
        <v>225</v>
      </c>
      <c r="D21" s="745"/>
      <c r="E21" s="746"/>
      <c r="F21" s="757">
        <v>74</v>
      </c>
      <c r="G21" s="758"/>
      <c r="H21" s="757">
        <v>2</v>
      </c>
      <c r="I21" s="758"/>
      <c r="J21" s="757">
        <v>42</v>
      </c>
      <c r="K21" s="758"/>
      <c r="L21" s="757">
        <v>50</v>
      </c>
      <c r="M21" s="758"/>
      <c r="N21" s="749">
        <f t="shared" si="1"/>
        <v>168</v>
      </c>
      <c r="O21" s="750"/>
      <c r="P21" s="32"/>
      <c r="Q21" s="32"/>
      <c r="R21" s="32"/>
      <c r="S21" s="747">
        <f t="shared" si="0"/>
        <v>168</v>
      </c>
      <c r="T21" s="748"/>
      <c r="U21" s="764">
        <f t="shared" si="2"/>
        <v>168</v>
      </c>
      <c r="V21" s="765"/>
      <c r="W21" s="32"/>
      <c r="X21" s="32"/>
      <c r="Y21" s="66"/>
      <c r="Z21" s="66"/>
      <c r="AA21" s="66"/>
      <c r="AB21" s="66"/>
      <c r="AC21" s="33"/>
    </row>
    <row r="22" spans="1:29" ht="15" customHeight="1" x14ac:dyDescent="0.25">
      <c r="A22" s="31"/>
      <c r="B22" s="78">
        <v>10</v>
      </c>
      <c r="C22" s="744" t="s">
        <v>226</v>
      </c>
      <c r="D22" s="745"/>
      <c r="E22" s="746"/>
      <c r="F22" s="757">
        <v>91</v>
      </c>
      <c r="G22" s="758"/>
      <c r="H22" s="757">
        <v>3</v>
      </c>
      <c r="I22" s="758"/>
      <c r="J22" s="757">
        <v>53</v>
      </c>
      <c r="K22" s="758"/>
      <c r="L22" s="757">
        <v>87</v>
      </c>
      <c r="M22" s="758"/>
      <c r="N22" s="749">
        <f t="shared" si="1"/>
        <v>234</v>
      </c>
      <c r="O22" s="750"/>
      <c r="P22" s="32"/>
      <c r="Q22" s="32"/>
      <c r="R22" s="32"/>
      <c r="S22" s="747">
        <f t="shared" si="0"/>
        <v>234</v>
      </c>
      <c r="T22" s="748"/>
      <c r="U22" s="764">
        <f t="shared" si="2"/>
        <v>234</v>
      </c>
      <c r="V22" s="765"/>
      <c r="W22" s="32"/>
      <c r="X22" s="32"/>
      <c r="Y22" s="66"/>
      <c r="Z22" s="66"/>
      <c r="AA22" s="66"/>
      <c r="AB22" s="66"/>
      <c r="AC22" s="33"/>
    </row>
    <row r="23" spans="1:29" ht="15" customHeight="1" x14ac:dyDescent="0.25">
      <c r="A23" s="31"/>
      <c r="B23" s="78">
        <v>11</v>
      </c>
      <c r="C23" s="744" t="s">
        <v>296</v>
      </c>
      <c r="D23" s="745"/>
      <c r="E23" s="746"/>
      <c r="F23" s="757">
        <v>6</v>
      </c>
      <c r="G23" s="758"/>
      <c r="H23" s="757"/>
      <c r="I23" s="758"/>
      <c r="J23" s="757"/>
      <c r="K23" s="758"/>
      <c r="L23" s="757"/>
      <c r="M23" s="758"/>
      <c r="N23" s="749">
        <f t="shared" ref="N23" si="3">SUM(F23:M23)</f>
        <v>6</v>
      </c>
      <c r="O23" s="750"/>
      <c r="P23" s="32"/>
      <c r="Q23" s="32"/>
      <c r="R23" s="32"/>
      <c r="S23" s="747">
        <f t="shared" si="0"/>
        <v>6</v>
      </c>
      <c r="T23" s="748"/>
      <c r="U23" s="764">
        <f t="shared" ref="U23" si="4">+S23</f>
        <v>6</v>
      </c>
      <c r="V23" s="765"/>
      <c r="W23" s="32"/>
      <c r="X23" s="32"/>
      <c r="Y23" s="66"/>
      <c r="Z23" s="66"/>
      <c r="AA23" s="66"/>
      <c r="AB23" s="66"/>
      <c r="AC23" s="33"/>
    </row>
    <row r="24" spans="1:29" ht="14.25" x14ac:dyDescent="0.2">
      <c r="A24" s="31"/>
      <c r="B24" s="462" t="s">
        <v>65</v>
      </c>
      <c r="C24" s="463"/>
      <c r="D24" s="463"/>
      <c r="E24" s="464"/>
      <c r="F24" s="437">
        <v>210</v>
      </c>
      <c r="G24" s="439"/>
      <c r="H24" s="437">
        <f t="shared" ref="H24" si="5">SUM(H18:I22)</f>
        <v>92</v>
      </c>
      <c r="I24" s="439"/>
      <c r="J24" s="437">
        <f t="shared" ref="J24" si="6">SUM(J18:K22)</f>
        <v>226</v>
      </c>
      <c r="K24" s="439"/>
      <c r="L24" s="437">
        <f t="shared" ref="L24" si="7">SUM(L18:M22)</f>
        <v>409</v>
      </c>
      <c r="M24" s="439"/>
      <c r="N24" s="437">
        <f>SUM(N18:O23)</f>
        <v>1327</v>
      </c>
      <c r="O24" s="439"/>
      <c r="P24" s="32"/>
      <c r="Q24" s="32"/>
      <c r="R24" s="32"/>
      <c r="S24" s="437">
        <f>SUM(S18:T23)</f>
        <v>1327</v>
      </c>
      <c r="T24" s="439"/>
      <c r="U24" s="437">
        <f>SUM(U18:V23)</f>
        <v>1327</v>
      </c>
      <c r="V24" s="439"/>
      <c r="W24" s="32"/>
      <c r="X24" s="32"/>
      <c r="Y24" s="66"/>
      <c r="Z24" s="66"/>
      <c r="AA24" s="66"/>
      <c r="AB24" s="66"/>
      <c r="AC24" s="33"/>
    </row>
    <row r="25" spans="1:29" ht="12" customHeight="1" x14ac:dyDescent="0.2">
      <c r="A25" s="31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66"/>
      <c r="Z25" s="66"/>
      <c r="AA25" s="66"/>
      <c r="AB25" s="66"/>
      <c r="AC25" s="33"/>
    </row>
    <row r="26" spans="1:29" x14ac:dyDescent="0.2">
      <c r="A26" s="31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66"/>
      <c r="Z26" s="66"/>
      <c r="AA26" s="66"/>
      <c r="AB26" s="66"/>
      <c r="AC26" s="33"/>
    </row>
    <row r="27" spans="1:29" ht="12" customHeight="1" x14ac:dyDescent="0.2">
      <c r="A27" s="31"/>
      <c r="B27" s="32"/>
      <c r="C27" s="32"/>
      <c r="D27" s="32"/>
      <c r="E27" s="32"/>
      <c r="F27" s="32"/>
      <c r="G27" s="32"/>
      <c r="H27" s="32"/>
      <c r="I27" s="32"/>
      <c r="J27" s="751" t="s">
        <v>133</v>
      </c>
      <c r="K27" s="752"/>
      <c r="L27" s="753"/>
      <c r="M27" s="766" t="s">
        <v>73</v>
      </c>
      <c r="N27" s="767"/>
      <c r="O27" s="766" t="s">
        <v>74</v>
      </c>
      <c r="P27" s="767"/>
      <c r="Q27" s="766" t="s">
        <v>75</v>
      </c>
      <c r="R27" s="767"/>
      <c r="S27" s="766" t="s">
        <v>76</v>
      </c>
      <c r="T27" s="767"/>
      <c r="U27" s="32"/>
      <c r="V27" s="32"/>
      <c r="W27" s="32"/>
      <c r="X27" s="32"/>
      <c r="Y27" s="32"/>
      <c r="Z27" s="32"/>
      <c r="AA27" s="32"/>
      <c r="AB27" s="32"/>
      <c r="AC27" s="33"/>
    </row>
    <row r="28" spans="1:29" ht="38.25" customHeight="1" x14ac:dyDescent="0.2">
      <c r="A28" s="31"/>
      <c r="B28" s="32"/>
      <c r="C28" s="157" t="s">
        <v>315</v>
      </c>
      <c r="D28" s="157" t="s">
        <v>312</v>
      </c>
      <c r="E28" s="157" t="s">
        <v>314</v>
      </c>
      <c r="F28" s="157" t="s">
        <v>313</v>
      </c>
      <c r="G28" s="32"/>
      <c r="H28" s="32"/>
      <c r="I28" s="32"/>
      <c r="J28" s="754"/>
      <c r="K28" s="755"/>
      <c r="L28" s="756"/>
      <c r="M28" s="768"/>
      <c r="N28" s="769"/>
      <c r="O28" s="768"/>
      <c r="P28" s="769"/>
      <c r="Q28" s="768"/>
      <c r="R28" s="769"/>
      <c r="S28" s="768"/>
      <c r="T28" s="769"/>
      <c r="U28" s="32"/>
      <c r="V28" s="32"/>
      <c r="W28" s="32"/>
      <c r="X28" s="32"/>
      <c r="Y28" s="32"/>
      <c r="Z28" s="32"/>
      <c r="AA28" s="32"/>
      <c r="AB28" s="32"/>
      <c r="AC28" s="33"/>
    </row>
    <row r="29" spans="1:29" s="8" customFormat="1" ht="13.5" customHeight="1" x14ac:dyDescent="0.2">
      <c r="A29" s="77"/>
      <c r="B29" s="66"/>
      <c r="C29" s="200" t="s">
        <v>224</v>
      </c>
      <c r="D29" s="233">
        <v>151</v>
      </c>
      <c r="E29" s="233">
        <v>274</v>
      </c>
      <c r="F29" s="233">
        <f>E29-D29</f>
        <v>123</v>
      </c>
      <c r="G29" s="32"/>
      <c r="H29" s="32"/>
      <c r="I29" s="32"/>
      <c r="J29" s="375" t="s">
        <v>72</v>
      </c>
      <c r="K29" s="376"/>
      <c r="L29" s="377"/>
      <c r="M29" s="385" t="s">
        <v>87</v>
      </c>
      <c r="N29" s="386"/>
      <c r="O29" s="549" t="s">
        <v>87</v>
      </c>
      <c r="P29" s="550"/>
      <c r="Q29" s="549" t="s">
        <v>87</v>
      </c>
      <c r="R29" s="550"/>
      <c r="S29" s="527">
        <v>386</v>
      </c>
      <c r="T29" s="528"/>
      <c r="U29" s="94"/>
      <c r="V29" s="66"/>
      <c r="W29" s="66"/>
      <c r="X29" s="66"/>
      <c r="Y29" s="66"/>
      <c r="Z29" s="66"/>
      <c r="AA29" s="66"/>
      <c r="AB29" s="66"/>
      <c r="AC29" s="67"/>
    </row>
    <row r="30" spans="1:29" s="8" customFormat="1" ht="13.5" customHeight="1" x14ac:dyDescent="0.2">
      <c r="A30" s="77"/>
      <c r="B30" s="66"/>
      <c r="C30" s="201" t="s">
        <v>223</v>
      </c>
      <c r="D30" s="234">
        <v>84</v>
      </c>
      <c r="E30" s="234">
        <v>98</v>
      </c>
      <c r="F30" s="234">
        <f t="shared" ref="F30:F34" si="8">E30-D30</f>
        <v>14</v>
      </c>
      <c r="G30" s="32"/>
      <c r="H30" s="32"/>
      <c r="I30" s="32"/>
      <c r="J30" s="375"/>
      <c r="K30" s="376"/>
      <c r="L30" s="377"/>
      <c r="M30" s="385"/>
      <c r="N30" s="386"/>
      <c r="O30" s="549" t="s">
        <v>87</v>
      </c>
      <c r="P30" s="550"/>
      <c r="Q30" s="321" t="s">
        <v>88</v>
      </c>
      <c r="R30" s="323"/>
      <c r="S30" s="527">
        <v>2</v>
      </c>
      <c r="T30" s="528"/>
      <c r="U30" s="94"/>
      <c r="V30" s="66"/>
      <c r="W30" s="66"/>
      <c r="X30" s="66"/>
      <c r="Y30" s="66"/>
      <c r="Z30" s="66"/>
      <c r="AA30" s="66"/>
      <c r="AB30" s="66"/>
      <c r="AC30" s="67"/>
    </row>
    <row r="31" spans="1:29" s="8" customFormat="1" ht="13.5" customHeight="1" x14ac:dyDescent="0.2">
      <c r="A31" s="77"/>
      <c r="B31" s="66"/>
      <c r="C31" s="201" t="s">
        <v>222</v>
      </c>
      <c r="D31" s="234">
        <v>427</v>
      </c>
      <c r="E31" s="234">
        <v>547</v>
      </c>
      <c r="F31" s="234">
        <f t="shared" si="8"/>
        <v>120</v>
      </c>
      <c r="G31" s="32"/>
      <c r="H31" s="32"/>
      <c r="I31" s="32"/>
      <c r="J31" s="375"/>
      <c r="K31" s="376"/>
      <c r="L31" s="377"/>
      <c r="M31" s="385"/>
      <c r="N31" s="386"/>
      <c r="O31" s="321" t="s">
        <v>88</v>
      </c>
      <c r="P31" s="323"/>
      <c r="Q31" s="549" t="s">
        <v>87</v>
      </c>
      <c r="R31" s="550"/>
      <c r="S31" s="527">
        <v>15</v>
      </c>
      <c r="T31" s="528"/>
      <c r="U31" s="94"/>
      <c r="V31" s="66"/>
      <c r="W31" s="66"/>
      <c r="X31" s="66"/>
      <c r="Y31" s="66"/>
      <c r="Z31" s="66"/>
      <c r="AA31" s="66"/>
      <c r="AB31" s="66"/>
      <c r="AC31" s="67"/>
    </row>
    <row r="32" spans="1:29" s="8" customFormat="1" ht="12.75" customHeight="1" x14ac:dyDescent="0.2">
      <c r="A32" s="77"/>
      <c r="B32" s="66"/>
      <c r="C32" s="201" t="s">
        <v>226</v>
      </c>
      <c r="D32" s="234">
        <v>144</v>
      </c>
      <c r="E32" s="234">
        <v>234</v>
      </c>
      <c r="F32" s="234">
        <f t="shared" si="8"/>
        <v>90</v>
      </c>
      <c r="G32" s="32"/>
      <c r="H32" s="32"/>
      <c r="I32" s="32"/>
      <c r="J32" s="375"/>
      <c r="K32" s="376"/>
      <c r="L32" s="377"/>
      <c r="M32" s="387"/>
      <c r="N32" s="388"/>
      <c r="O32" s="457" t="s">
        <v>88</v>
      </c>
      <c r="P32" s="458"/>
      <c r="Q32" s="457" t="s">
        <v>88</v>
      </c>
      <c r="R32" s="458"/>
      <c r="S32" s="493">
        <v>1</v>
      </c>
      <c r="T32" s="494"/>
      <c r="U32" s="94"/>
      <c r="V32" s="66"/>
      <c r="W32" s="66"/>
      <c r="X32" s="66"/>
      <c r="Y32" s="66"/>
      <c r="Z32" s="66"/>
      <c r="AA32" s="66"/>
      <c r="AB32" s="66"/>
      <c r="AC32" s="67"/>
    </row>
    <row r="33" spans="1:29" ht="14.25" customHeight="1" x14ac:dyDescent="0.2">
      <c r="A33" s="31"/>
      <c r="B33" s="32"/>
      <c r="C33" s="201" t="s">
        <v>225</v>
      </c>
      <c r="D33" s="234">
        <v>109</v>
      </c>
      <c r="E33" s="234">
        <v>168</v>
      </c>
      <c r="F33" s="234">
        <f t="shared" si="8"/>
        <v>59</v>
      </c>
      <c r="G33" s="32"/>
      <c r="H33" s="32"/>
      <c r="I33" s="32"/>
      <c r="J33" s="375"/>
      <c r="K33" s="376"/>
      <c r="L33" s="377"/>
      <c r="M33" s="333" t="s">
        <v>88</v>
      </c>
      <c r="N33" s="334"/>
      <c r="O33" s="370" t="s">
        <v>77</v>
      </c>
      <c r="P33" s="371"/>
      <c r="Q33" s="370" t="s">
        <v>77</v>
      </c>
      <c r="R33" s="371"/>
      <c r="S33" s="372">
        <v>64</v>
      </c>
      <c r="T33" s="373"/>
      <c r="U33" s="94"/>
      <c r="V33" s="32"/>
      <c r="W33" s="32"/>
      <c r="X33" s="32"/>
      <c r="Y33" s="32"/>
      <c r="Z33" s="32"/>
      <c r="AA33" s="32"/>
      <c r="AB33" s="32"/>
      <c r="AC33" s="33"/>
    </row>
    <row r="34" spans="1:29" ht="14.25" customHeight="1" x14ac:dyDescent="0.2">
      <c r="A34" s="31"/>
      <c r="B34" s="32"/>
      <c r="C34" s="202" t="s">
        <v>296</v>
      </c>
      <c r="D34" s="235"/>
      <c r="E34" s="235">
        <v>6</v>
      </c>
      <c r="F34" s="235">
        <f t="shared" si="8"/>
        <v>6</v>
      </c>
      <c r="G34" s="32"/>
      <c r="H34" s="32"/>
      <c r="I34" s="32"/>
      <c r="J34" s="375"/>
      <c r="K34" s="376"/>
      <c r="L34" s="377"/>
      <c r="M34" s="333"/>
      <c r="N34" s="334"/>
      <c r="O34" s="341" t="s">
        <v>77</v>
      </c>
      <c r="P34" s="342"/>
      <c r="Q34" s="321" t="s">
        <v>88</v>
      </c>
      <c r="R34" s="323"/>
      <c r="S34" s="381">
        <v>4</v>
      </c>
      <c r="T34" s="382"/>
      <c r="U34" s="94"/>
      <c r="V34" s="32"/>
      <c r="W34" s="32"/>
      <c r="X34" s="32"/>
      <c r="Y34" s="32"/>
      <c r="Z34" s="32"/>
      <c r="AA34" s="32"/>
      <c r="AB34" s="32"/>
      <c r="AC34" s="33"/>
    </row>
    <row r="35" spans="1:29" ht="18" customHeight="1" x14ac:dyDescent="0.2">
      <c r="A35" s="31"/>
      <c r="B35" s="32"/>
      <c r="C35" s="32"/>
      <c r="D35" s="41">
        <f>SUM(D29:D34)</f>
        <v>915</v>
      </c>
      <c r="E35" s="41">
        <f>SUM(E29:E34)</f>
        <v>1327</v>
      </c>
      <c r="F35" s="41">
        <f>SUM(F29:F34)</f>
        <v>412</v>
      </c>
      <c r="G35" s="32"/>
      <c r="H35" s="32"/>
      <c r="I35" s="32"/>
      <c r="J35" s="375"/>
      <c r="K35" s="376"/>
      <c r="L35" s="377"/>
      <c r="M35" s="333"/>
      <c r="N35" s="334"/>
      <c r="O35" s="321" t="s">
        <v>88</v>
      </c>
      <c r="P35" s="323"/>
      <c r="Q35" s="341" t="s">
        <v>77</v>
      </c>
      <c r="R35" s="342"/>
      <c r="S35" s="381">
        <v>128</v>
      </c>
      <c r="T35" s="382"/>
      <c r="U35" s="94"/>
      <c r="V35" s="32"/>
      <c r="W35" s="32"/>
      <c r="X35" s="32"/>
      <c r="Y35" s="32"/>
      <c r="Z35" s="32"/>
      <c r="AA35" s="32"/>
      <c r="AB35" s="32"/>
      <c r="AC35" s="33"/>
    </row>
    <row r="36" spans="1:29" ht="25.5" customHeight="1" x14ac:dyDescent="0.2">
      <c r="A36" s="31"/>
      <c r="B36" s="32"/>
      <c r="C36" s="32"/>
      <c r="D36" s="32"/>
      <c r="E36" s="32"/>
      <c r="F36" s="32"/>
      <c r="G36" s="32"/>
      <c r="H36" s="32"/>
      <c r="I36" s="32"/>
      <c r="J36" s="526" t="s">
        <v>259</v>
      </c>
      <c r="K36" s="526"/>
      <c r="L36" s="526"/>
      <c r="M36" s="526"/>
      <c r="N36" s="526"/>
      <c r="O36" s="526"/>
      <c r="P36" s="526"/>
      <c r="Q36" s="526"/>
      <c r="R36" s="526"/>
      <c r="S36" s="526"/>
      <c r="T36" s="526"/>
      <c r="U36" s="32"/>
      <c r="V36" s="32"/>
      <c r="W36" s="32"/>
      <c r="X36" s="32"/>
      <c r="Y36" s="32"/>
      <c r="Z36" s="32"/>
      <c r="AA36" s="32"/>
      <c r="AB36" s="32"/>
      <c r="AC36" s="33"/>
    </row>
    <row r="37" spans="1:29" x14ac:dyDescent="0.2">
      <c r="A37" s="31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3"/>
    </row>
    <row r="38" spans="1:29" x14ac:dyDescent="0.2">
      <c r="A38" s="31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3"/>
    </row>
    <row r="39" spans="1:29" x14ac:dyDescent="0.2">
      <c r="A39" s="31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3"/>
    </row>
    <row r="40" spans="1:29" x14ac:dyDescent="0.2">
      <c r="A40" s="31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3"/>
    </row>
    <row r="41" spans="1:29" x14ac:dyDescent="0.2">
      <c r="A41" s="31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3"/>
    </row>
    <row r="42" spans="1:29" x14ac:dyDescent="0.2">
      <c r="A42" s="31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3"/>
    </row>
    <row r="43" spans="1:29" x14ac:dyDescent="0.2">
      <c r="A43" s="31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3"/>
    </row>
    <row r="44" spans="1:29" x14ac:dyDescent="0.2">
      <c r="A44" s="31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3"/>
    </row>
    <row r="45" spans="1:29" x14ac:dyDescent="0.2">
      <c r="A45" s="31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3"/>
    </row>
    <row r="46" spans="1:29" x14ac:dyDescent="0.2">
      <c r="A46" s="31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3"/>
    </row>
    <row r="47" spans="1:29" x14ac:dyDescent="0.2">
      <c r="A47" s="31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3"/>
    </row>
    <row r="48" spans="1:29" x14ac:dyDescent="0.2">
      <c r="A48" s="31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3"/>
    </row>
    <row r="49" spans="1:29" x14ac:dyDescent="0.2">
      <c r="A49" s="31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3"/>
    </row>
    <row r="50" spans="1:29" x14ac:dyDescent="0.2">
      <c r="A50" s="31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3"/>
    </row>
    <row r="51" spans="1:29" x14ac:dyDescent="0.2">
      <c r="A51" s="3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3"/>
    </row>
    <row r="52" spans="1:29" x14ac:dyDescent="0.2">
      <c r="A52" s="3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3"/>
    </row>
    <row r="53" spans="1:29" x14ac:dyDescent="0.2">
      <c r="A53" s="3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3"/>
    </row>
    <row r="54" spans="1:29" x14ac:dyDescent="0.2">
      <c r="A54" s="31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3"/>
    </row>
    <row r="55" spans="1:29" x14ac:dyDescent="0.2">
      <c r="A55" s="31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3"/>
    </row>
    <row r="56" spans="1:29" x14ac:dyDescent="0.2">
      <c r="A56" s="31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3"/>
    </row>
    <row r="57" spans="1:29" x14ac:dyDescent="0.2">
      <c r="A57" s="31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3"/>
    </row>
    <row r="58" spans="1:29" x14ac:dyDescent="0.2">
      <c r="A58" s="31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3"/>
    </row>
    <row r="59" spans="1:29" s="11" customFormat="1" x14ac:dyDescent="0.2">
      <c r="A59" s="31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3"/>
    </row>
    <row r="60" spans="1:29" s="11" customFormat="1" x14ac:dyDescent="0.2">
      <c r="A60" s="31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3"/>
    </row>
    <row r="61" spans="1:29" x14ac:dyDescent="0.2">
      <c r="A61" s="31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3"/>
    </row>
    <row r="62" spans="1:29" x14ac:dyDescent="0.2">
      <c r="A62" s="31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3"/>
    </row>
    <row r="63" spans="1:29" x14ac:dyDescent="0.2">
      <c r="A63" s="31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3"/>
    </row>
    <row r="64" spans="1:29" x14ac:dyDescent="0.2">
      <c r="A64" s="31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3"/>
    </row>
    <row r="65" spans="1:29" x14ac:dyDescent="0.2">
      <c r="A65" s="31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3"/>
    </row>
    <row r="66" spans="1:29" x14ac:dyDescent="0.2">
      <c r="A66" s="31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3"/>
    </row>
    <row r="67" spans="1:29" x14ac:dyDescent="0.2">
      <c r="A67" s="34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6"/>
    </row>
  </sheetData>
  <mergeCells count="109">
    <mergeCell ref="F24:G24"/>
    <mergeCell ref="H24:I24"/>
    <mergeCell ref="J24:K24"/>
    <mergeCell ref="L24:M24"/>
    <mergeCell ref="N24:O24"/>
    <mergeCell ref="S24:T24"/>
    <mergeCell ref="U24:V24"/>
    <mergeCell ref="C22:E22"/>
    <mergeCell ref="C23:E23"/>
    <mergeCell ref="F23:G23"/>
    <mergeCell ref="F22:G22"/>
    <mergeCell ref="A12:B12"/>
    <mergeCell ref="U20:V20"/>
    <mergeCell ref="H23:I23"/>
    <mergeCell ref="U21:V21"/>
    <mergeCell ref="U22:V22"/>
    <mergeCell ref="M27:N28"/>
    <mergeCell ref="O27:P28"/>
    <mergeCell ref="Q27:R28"/>
    <mergeCell ref="S27:T28"/>
    <mergeCell ref="U18:V18"/>
    <mergeCell ref="U19:V19"/>
    <mergeCell ref="H21:I21"/>
    <mergeCell ref="J21:K21"/>
    <mergeCell ref="S20:T20"/>
    <mergeCell ref="J23:K23"/>
    <mergeCell ref="L23:M23"/>
    <mergeCell ref="N23:O23"/>
    <mergeCell ref="S23:T23"/>
    <mergeCell ref="U23:V23"/>
    <mergeCell ref="L21:M21"/>
    <mergeCell ref="H22:I22"/>
    <mergeCell ref="J22:K22"/>
    <mergeCell ref="L22:M22"/>
    <mergeCell ref="B24:E24"/>
    <mergeCell ref="J19:K19"/>
    <mergeCell ref="L19:M19"/>
    <mergeCell ref="F17:G17"/>
    <mergeCell ref="H17:I17"/>
    <mergeCell ref="S16:V16"/>
    <mergeCell ref="C12:C13"/>
    <mergeCell ref="S17:T17"/>
    <mergeCell ref="C18:E18"/>
    <mergeCell ref="C19:E19"/>
    <mergeCell ref="U17:V17"/>
    <mergeCell ref="Q29:R29"/>
    <mergeCell ref="J36:T36"/>
    <mergeCell ref="O35:P35"/>
    <mergeCell ref="Q35:R35"/>
    <mergeCell ref="S35:T35"/>
    <mergeCell ref="S31:T31"/>
    <mergeCell ref="O32:P32"/>
    <mergeCell ref="Q32:R32"/>
    <mergeCell ref="S32:T32"/>
    <mergeCell ref="O30:P30"/>
    <mergeCell ref="Q30:R30"/>
    <mergeCell ref="S30:T30"/>
    <mergeCell ref="S33:T33"/>
    <mergeCell ref="Q33:R33"/>
    <mergeCell ref="O31:P31"/>
    <mergeCell ref="Q31:R31"/>
    <mergeCell ref="S29:T29"/>
    <mergeCell ref="S34:T34"/>
    <mergeCell ref="A6:AC6"/>
    <mergeCell ref="J17:K17"/>
    <mergeCell ref="L17:M17"/>
    <mergeCell ref="N17:O17"/>
    <mergeCell ref="G7:I7"/>
    <mergeCell ref="D9:AC9"/>
    <mergeCell ref="A11:B11"/>
    <mergeCell ref="A13:B13"/>
    <mergeCell ref="B16:E17"/>
    <mergeCell ref="F16:O16"/>
    <mergeCell ref="H20:I20"/>
    <mergeCell ref="J20:K20"/>
    <mergeCell ref="L20:M20"/>
    <mergeCell ref="F20:G20"/>
    <mergeCell ref="F21:G21"/>
    <mergeCell ref="M33:N35"/>
    <mergeCell ref="O33:P33"/>
    <mergeCell ref="O34:P34"/>
    <mergeCell ref="Q34:R34"/>
    <mergeCell ref="J29:L35"/>
    <mergeCell ref="M29:N32"/>
    <mergeCell ref="O29:P29"/>
    <mergeCell ref="C20:E20"/>
    <mergeCell ref="C21:E21"/>
    <mergeCell ref="S21:T21"/>
    <mergeCell ref="S22:T22"/>
    <mergeCell ref="N20:O20"/>
    <mergeCell ref="N21:O21"/>
    <mergeCell ref="N22:O22"/>
    <mergeCell ref="J27:L28"/>
    <mergeCell ref="A1:AC1"/>
    <mergeCell ref="A2:AC2"/>
    <mergeCell ref="A3:AC3"/>
    <mergeCell ref="A4:AC4"/>
    <mergeCell ref="A5:AC5"/>
    <mergeCell ref="A9:C10"/>
    <mergeCell ref="F18:G18"/>
    <mergeCell ref="H18:I18"/>
    <mergeCell ref="J18:K18"/>
    <mergeCell ref="L18:M18"/>
    <mergeCell ref="N18:O18"/>
    <mergeCell ref="N19:O19"/>
    <mergeCell ref="S19:T19"/>
    <mergeCell ref="S18:T18"/>
    <mergeCell ref="F19:G19"/>
    <mergeCell ref="H19:I19"/>
  </mergeCells>
  <printOptions horizontalCentered="1"/>
  <pageMargins left="0.31496062992125984" right="0.31496062992125984" top="0.35433070866141736" bottom="0.35433070866141736" header="0.31496062992125984" footer="0.31496062992125984"/>
  <pageSetup scale="58" orientation="landscape" horizontalDpi="4294967294" verticalDpi="4294967294" r:id="rId1"/>
  <rowBreaks count="1" manualBreakCount="1">
    <brk id="67" max="27" man="1"/>
  </rowBreaks>
  <ignoredErrors>
    <ignoredError sqref="B18:B21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B62"/>
  <sheetViews>
    <sheetView zoomScaleNormal="100" zoomScaleSheetLayoutView="10" workbookViewId="0">
      <selection activeCell="A7" sqref="A7:AB60"/>
    </sheetView>
  </sheetViews>
  <sheetFormatPr baseColWidth="10" defaultColWidth="11.42578125" defaultRowHeight="12" x14ac:dyDescent="0.2"/>
  <cols>
    <col min="1" max="1" width="12.42578125" style="69" customWidth="1"/>
    <col min="2" max="2" width="11" style="69" bestFit="1" customWidth="1"/>
    <col min="3" max="3" width="18.28515625" style="69" bestFit="1" customWidth="1"/>
    <col min="4" max="4" width="9.5703125" style="69" bestFit="1" customWidth="1"/>
    <col min="5" max="5" width="18.28515625" style="69" customWidth="1"/>
    <col min="6" max="28" width="7" style="69" customWidth="1"/>
    <col min="29" max="16384" width="11.42578125" style="69"/>
  </cols>
  <sheetData>
    <row r="1" spans="1:28" s="122" customFormat="1" ht="15" customHeight="1" x14ac:dyDescent="0.15">
      <c r="A1" s="351" t="s">
        <v>2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352"/>
      <c r="AA1" s="352"/>
      <c r="AB1" s="353"/>
    </row>
    <row r="2" spans="1:28" s="122" customFormat="1" ht="15" customHeight="1" x14ac:dyDescent="0.15">
      <c r="A2" s="354" t="s">
        <v>3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55"/>
      <c r="X2" s="355"/>
      <c r="Y2" s="355"/>
      <c r="Z2" s="355"/>
      <c r="AA2" s="355"/>
      <c r="AB2" s="356"/>
    </row>
    <row r="3" spans="1:28" s="122" customFormat="1" ht="15" customHeight="1" x14ac:dyDescent="0.15">
      <c r="A3" s="357" t="s">
        <v>21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358"/>
      <c r="W3" s="358"/>
      <c r="X3" s="358"/>
      <c r="Y3" s="358"/>
      <c r="Z3" s="358"/>
      <c r="AA3" s="358"/>
      <c r="AB3" s="359"/>
    </row>
    <row r="4" spans="1:28" s="122" customFormat="1" ht="15" customHeight="1" x14ac:dyDescent="0.15">
      <c r="A4" s="354" t="s">
        <v>309</v>
      </c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  <c r="S4" s="355"/>
      <c r="T4" s="355"/>
      <c r="U4" s="355"/>
      <c r="V4" s="355"/>
      <c r="W4" s="355"/>
      <c r="X4" s="355"/>
      <c r="Y4" s="355"/>
      <c r="Z4" s="355"/>
      <c r="AA4" s="355"/>
      <c r="AB4" s="356"/>
    </row>
    <row r="5" spans="1:28" s="122" customFormat="1" ht="15" customHeight="1" x14ac:dyDescent="0.15">
      <c r="A5" s="392" t="s">
        <v>78</v>
      </c>
      <c r="B5" s="393"/>
      <c r="C5" s="393"/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3"/>
      <c r="P5" s="393"/>
      <c r="Q5" s="393"/>
      <c r="R5" s="393"/>
      <c r="S5" s="393"/>
      <c r="T5" s="393"/>
      <c r="U5" s="393"/>
      <c r="V5" s="393"/>
      <c r="W5" s="393"/>
      <c r="X5" s="393"/>
      <c r="Y5" s="393"/>
      <c r="Z5" s="393"/>
      <c r="AA5" s="393"/>
      <c r="AB5" s="394"/>
    </row>
    <row r="6" spans="1:28" ht="3" customHeight="1" x14ac:dyDescent="0.2">
      <c r="A6" s="365"/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366"/>
      <c r="M6" s="366"/>
      <c r="N6" s="366"/>
      <c r="O6" s="366"/>
      <c r="P6" s="366"/>
      <c r="Q6" s="366"/>
      <c r="R6" s="366"/>
      <c r="S6" s="366"/>
      <c r="T6" s="366"/>
      <c r="U6" s="366"/>
      <c r="V6" s="366"/>
      <c r="W6" s="366"/>
      <c r="X6" s="366"/>
      <c r="Y6" s="366"/>
      <c r="Z6" s="366"/>
      <c r="AA6" s="366"/>
      <c r="AB6" s="367"/>
    </row>
    <row r="7" spans="1:28" ht="18.75" customHeight="1" x14ac:dyDescent="0.2">
      <c r="A7" s="247"/>
      <c r="B7" s="248"/>
      <c r="C7" s="249"/>
      <c r="D7" s="249"/>
      <c r="E7" s="249"/>
      <c r="F7" s="407"/>
      <c r="G7" s="407"/>
      <c r="H7" s="407"/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48"/>
      <c r="T7" s="248"/>
      <c r="U7" s="248"/>
      <c r="V7" s="248"/>
      <c r="W7" s="248"/>
      <c r="X7" s="248"/>
      <c r="Y7" s="248"/>
      <c r="Z7" s="248"/>
      <c r="AA7" s="248"/>
      <c r="AB7" s="251"/>
    </row>
    <row r="8" spans="1:28" x14ac:dyDescent="0.2">
      <c r="A8" s="31"/>
      <c r="B8" s="41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3"/>
    </row>
    <row r="9" spans="1:28" ht="12" customHeight="1" x14ac:dyDescent="0.2">
      <c r="A9" s="259" t="s">
        <v>123</v>
      </c>
      <c r="B9" s="259"/>
      <c r="C9" s="360" t="s">
        <v>7</v>
      </c>
      <c r="D9" s="361"/>
      <c r="E9" s="361"/>
      <c r="F9" s="361"/>
      <c r="G9" s="361"/>
      <c r="H9" s="361"/>
      <c r="I9" s="361"/>
      <c r="J9" s="361"/>
      <c r="K9" s="361"/>
      <c r="L9" s="361"/>
      <c r="M9" s="361"/>
      <c r="N9" s="361"/>
      <c r="O9" s="361"/>
      <c r="P9" s="361"/>
      <c r="Q9" s="361"/>
      <c r="R9" s="361"/>
      <c r="S9" s="361"/>
      <c r="T9" s="361"/>
      <c r="U9" s="361"/>
      <c r="V9" s="361"/>
      <c r="W9" s="361"/>
      <c r="X9" s="361"/>
      <c r="Y9" s="361"/>
      <c r="Z9" s="361"/>
      <c r="AA9" s="361"/>
      <c r="AB9" s="362"/>
    </row>
    <row r="10" spans="1:28" ht="23.25" customHeight="1" x14ac:dyDescent="0.2">
      <c r="A10" s="259"/>
      <c r="B10" s="259"/>
      <c r="C10" s="190" t="s">
        <v>8</v>
      </c>
      <c r="D10" s="190" t="s">
        <v>6</v>
      </c>
      <c r="E10" s="190" t="s">
        <v>9</v>
      </c>
      <c r="F10" s="190" t="s">
        <v>6</v>
      </c>
      <c r="G10" s="190" t="s">
        <v>10</v>
      </c>
      <c r="H10" s="190" t="s">
        <v>6</v>
      </c>
      <c r="I10" s="190" t="s">
        <v>11</v>
      </c>
      <c r="J10" s="190" t="s">
        <v>6</v>
      </c>
      <c r="K10" s="190" t="s">
        <v>12</v>
      </c>
      <c r="L10" s="190" t="s">
        <v>6</v>
      </c>
      <c r="M10" s="190" t="s">
        <v>13</v>
      </c>
      <c r="N10" s="190" t="s">
        <v>6</v>
      </c>
      <c r="O10" s="190" t="s">
        <v>14</v>
      </c>
      <c r="P10" s="190" t="s">
        <v>6</v>
      </c>
      <c r="Q10" s="190" t="s">
        <v>15</v>
      </c>
      <c r="R10" s="190" t="s">
        <v>6</v>
      </c>
      <c r="S10" s="190" t="s">
        <v>16</v>
      </c>
      <c r="T10" s="190" t="s">
        <v>6</v>
      </c>
      <c r="U10" s="190" t="s">
        <v>17</v>
      </c>
      <c r="V10" s="190" t="s">
        <v>6</v>
      </c>
      <c r="W10" s="190" t="s">
        <v>18</v>
      </c>
      <c r="X10" s="190" t="s">
        <v>6</v>
      </c>
      <c r="Y10" s="190" t="s">
        <v>19</v>
      </c>
      <c r="Z10" s="190" t="s">
        <v>6</v>
      </c>
      <c r="AA10" s="29" t="s">
        <v>20</v>
      </c>
      <c r="AB10" s="190" t="s">
        <v>6</v>
      </c>
    </row>
    <row r="11" spans="1:28" ht="28.5" customHeight="1" x14ac:dyDescent="0.2">
      <c r="A11" s="49" t="s">
        <v>0</v>
      </c>
      <c r="B11" s="54">
        <v>78</v>
      </c>
      <c r="C11" s="51">
        <v>4</v>
      </c>
      <c r="D11" s="3">
        <f>C11/$B$11</f>
        <v>5.128205128205128E-2</v>
      </c>
      <c r="E11" s="51">
        <v>9</v>
      </c>
      <c r="F11" s="3">
        <f>E11/$B$11</f>
        <v>0.11538461538461539</v>
      </c>
      <c r="G11" s="51">
        <v>6</v>
      </c>
      <c r="H11" s="3">
        <f>G11/$B$11</f>
        <v>7.6923076923076927E-2</v>
      </c>
      <c r="I11" s="51">
        <v>5</v>
      </c>
      <c r="J11" s="3">
        <f>I11/$B$11</f>
        <v>6.4102564102564097E-2</v>
      </c>
      <c r="K11" s="51">
        <v>4</v>
      </c>
      <c r="L11" s="3">
        <f>K11/$B$11</f>
        <v>5.128205128205128E-2</v>
      </c>
      <c r="M11" s="51">
        <v>8</v>
      </c>
      <c r="N11" s="3">
        <f>M11/$B$11</f>
        <v>0.10256410256410256</v>
      </c>
      <c r="O11" s="51">
        <v>1</v>
      </c>
      <c r="P11" s="3">
        <f>O11/$B$11</f>
        <v>1.282051282051282E-2</v>
      </c>
      <c r="Q11" s="51">
        <v>0</v>
      </c>
      <c r="R11" s="3">
        <f>Q11/$B$11</f>
        <v>0</v>
      </c>
      <c r="S11" s="51"/>
      <c r="T11" s="3">
        <f>S11/$B$11</f>
        <v>0</v>
      </c>
      <c r="U11" s="51"/>
      <c r="V11" s="3">
        <f>U11/$B$11</f>
        <v>0</v>
      </c>
      <c r="W11" s="51"/>
      <c r="X11" s="3">
        <f>W11/$B$11</f>
        <v>0</v>
      </c>
      <c r="Y11" s="51"/>
      <c r="Z11" s="3">
        <f>Y11/$B$11</f>
        <v>0</v>
      </c>
      <c r="AA11" s="52">
        <f>C11+E11+G11+I11+K11+M11+O11+Q11+S11+U11+W11+Y11</f>
        <v>37</v>
      </c>
      <c r="AB11" s="53">
        <f>AA11/B11</f>
        <v>0.47435897435897434</v>
      </c>
    </row>
    <row r="12" spans="1:28" ht="33.75" customHeight="1" x14ac:dyDescent="0.2">
      <c r="A12" s="49" t="s">
        <v>1</v>
      </c>
      <c r="B12" s="401">
        <v>2444</v>
      </c>
      <c r="C12" s="51">
        <v>1</v>
      </c>
      <c r="D12" s="3">
        <f>C12/$B$12</f>
        <v>4.0916530278232408E-4</v>
      </c>
      <c r="E12" s="51">
        <v>2</v>
      </c>
      <c r="F12" s="3">
        <f>E12/$B$12</f>
        <v>8.1833060556464816E-4</v>
      </c>
      <c r="G12" s="51">
        <v>6</v>
      </c>
      <c r="H12" s="3">
        <f>G12/$B$12</f>
        <v>2.4549918166939444E-3</v>
      </c>
      <c r="I12" s="51">
        <v>17</v>
      </c>
      <c r="J12" s="3">
        <f>I12/$B$12</f>
        <v>6.9558101472995092E-3</v>
      </c>
      <c r="K12" s="51">
        <v>1</v>
      </c>
      <c r="L12" s="3">
        <f>K12/$B$12</f>
        <v>4.0916530278232408E-4</v>
      </c>
      <c r="M12" s="51">
        <v>1</v>
      </c>
      <c r="N12" s="3">
        <f>M12/$B$12</f>
        <v>4.0916530278232408E-4</v>
      </c>
      <c r="O12" s="51">
        <v>1</v>
      </c>
      <c r="P12" s="3">
        <f>O12/$B$12</f>
        <v>4.0916530278232408E-4</v>
      </c>
      <c r="Q12" s="51">
        <v>5</v>
      </c>
      <c r="R12" s="3">
        <f>Q12/$B$12</f>
        <v>2.0458265139116204E-3</v>
      </c>
      <c r="S12" s="51"/>
      <c r="T12" s="3">
        <f>S12/$B$12</f>
        <v>0</v>
      </c>
      <c r="U12" s="51"/>
      <c r="V12" s="3">
        <f>U12/$B$12</f>
        <v>0</v>
      </c>
      <c r="W12" s="51"/>
      <c r="X12" s="3">
        <f>W12/$B$12</f>
        <v>0</v>
      </c>
      <c r="Y12" s="51"/>
      <c r="Z12" s="3">
        <f>Y12/$B$12</f>
        <v>0</v>
      </c>
      <c r="AA12" s="52">
        <f>C12+E12+G12+I12+K12+M12+O12+Q12+S12+U12+W12+Y12</f>
        <v>34</v>
      </c>
      <c r="AB12" s="53">
        <f>AA12/B12</f>
        <v>1.3911620294599018E-2</v>
      </c>
    </row>
    <row r="13" spans="1:28" ht="27" customHeight="1" x14ac:dyDescent="0.2">
      <c r="A13" s="50" t="s">
        <v>253</v>
      </c>
      <c r="B13" s="402"/>
      <c r="C13" s="51">
        <v>175</v>
      </c>
      <c r="D13" s="3">
        <f>C13/$B$12</f>
        <v>7.1603927986906707E-2</v>
      </c>
      <c r="E13" s="51">
        <v>171</v>
      </c>
      <c r="F13" s="3">
        <f>E13/$B$12</f>
        <v>6.9967266775777415E-2</v>
      </c>
      <c r="G13" s="51">
        <v>172</v>
      </c>
      <c r="H13" s="3">
        <f>G13/$B$12</f>
        <v>7.0376432078559745E-2</v>
      </c>
      <c r="I13" s="51">
        <v>188</v>
      </c>
      <c r="J13" s="3">
        <f>I13/$B$12</f>
        <v>7.6923076923076927E-2</v>
      </c>
      <c r="K13" s="51">
        <v>191</v>
      </c>
      <c r="L13" s="3">
        <f>K13/$B$12</f>
        <v>7.815057283142389E-2</v>
      </c>
      <c r="M13" s="51">
        <v>189</v>
      </c>
      <c r="N13" s="3">
        <f>M13/$B$12</f>
        <v>7.7332242225859243E-2</v>
      </c>
      <c r="O13" s="51">
        <v>189</v>
      </c>
      <c r="P13" s="3">
        <f>O13/$B$12</f>
        <v>7.7332242225859243E-2</v>
      </c>
      <c r="Q13" s="51">
        <v>214</v>
      </c>
      <c r="R13" s="3">
        <f>Q13/$B$12</f>
        <v>8.7561374795417354E-2</v>
      </c>
      <c r="S13" s="51"/>
      <c r="T13" s="3">
        <f>S13/$B$12</f>
        <v>0</v>
      </c>
      <c r="U13" s="51"/>
      <c r="V13" s="3">
        <f>U13/$B$12</f>
        <v>0</v>
      </c>
      <c r="W13" s="51"/>
      <c r="X13" s="3">
        <f>W13/$B$12</f>
        <v>0</v>
      </c>
      <c r="Y13" s="51"/>
      <c r="Z13" s="3">
        <f>Y13/$B$12</f>
        <v>0</v>
      </c>
      <c r="AA13" s="52">
        <f>+Q13</f>
        <v>214</v>
      </c>
      <c r="AB13" s="53">
        <f>AA13/B12</f>
        <v>8.7561374795417354E-2</v>
      </c>
    </row>
    <row r="14" spans="1:28" x14ac:dyDescent="0.2">
      <c r="A14" s="31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9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3"/>
    </row>
    <row r="15" spans="1:28" ht="18.75" customHeight="1" x14ac:dyDescent="0.2">
      <c r="A15" s="31"/>
      <c r="B15" s="395" t="s">
        <v>150</v>
      </c>
      <c r="C15" s="396"/>
      <c r="D15" s="397"/>
      <c r="E15" s="328" t="s">
        <v>79</v>
      </c>
      <c r="F15" s="329"/>
      <c r="G15" s="329"/>
      <c r="H15" s="329"/>
      <c r="I15" s="329"/>
      <c r="J15" s="329"/>
      <c r="K15" s="329"/>
      <c r="L15" s="329"/>
      <c r="M15" s="329"/>
      <c r="N15" s="330"/>
      <c r="O15" s="32"/>
      <c r="P15" s="32"/>
      <c r="Q15" s="32"/>
      <c r="R15" s="328" t="s">
        <v>80</v>
      </c>
      <c r="S15" s="329"/>
      <c r="T15" s="329"/>
      <c r="U15" s="329"/>
      <c r="V15" s="329"/>
      <c r="W15" s="330"/>
      <c r="X15" s="32"/>
      <c r="Y15" s="32"/>
      <c r="Z15" s="32"/>
      <c r="AA15" s="32"/>
      <c r="AB15" s="33"/>
    </row>
    <row r="16" spans="1:28" ht="27" customHeight="1" x14ac:dyDescent="0.2">
      <c r="A16" s="31"/>
      <c r="B16" s="398"/>
      <c r="C16" s="399"/>
      <c r="D16" s="400"/>
      <c r="E16" s="328" t="s">
        <v>67</v>
      </c>
      <c r="F16" s="330"/>
      <c r="G16" s="328" t="s">
        <v>68</v>
      </c>
      <c r="H16" s="330"/>
      <c r="I16" s="328" t="s">
        <v>69</v>
      </c>
      <c r="J16" s="330"/>
      <c r="K16" s="328" t="s">
        <v>70</v>
      </c>
      <c r="L16" s="330"/>
      <c r="M16" s="328" t="s">
        <v>71</v>
      </c>
      <c r="N16" s="330"/>
      <c r="O16" s="32"/>
      <c r="P16" s="32"/>
      <c r="Q16" s="32"/>
      <c r="R16" s="328" t="s">
        <v>233</v>
      </c>
      <c r="S16" s="330"/>
      <c r="T16" s="328" t="s">
        <v>229</v>
      </c>
      <c r="U16" s="330"/>
      <c r="V16" s="328" t="s">
        <v>65</v>
      </c>
      <c r="W16" s="330"/>
      <c r="X16" s="32"/>
      <c r="Y16" s="32"/>
      <c r="Z16" s="32"/>
      <c r="AA16" s="32"/>
      <c r="AB16" s="33"/>
    </row>
    <row r="17" spans="1:28" ht="12" customHeight="1" x14ac:dyDescent="0.2">
      <c r="A17" s="31"/>
      <c r="B17" s="76" t="s">
        <v>23</v>
      </c>
      <c r="C17" s="368" t="s">
        <v>81</v>
      </c>
      <c r="D17" s="369"/>
      <c r="E17" s="363">
        <v>46</v>
      </c>
      <c r="F17" s="364"/>
      <c r="G17" s="347">
        <v>4</v>
      </c>
      <c r="H17" s="348"/>
      <c r="I17" s="347">
        <v>46</v>
      </c>
      <c r="J17" s="348"/>
      <c r="K17" s="347">
        <v>41</v>
      </c>
      <c r="L17" s="348"/>
      <c r="M17" s="343">
        <f>SUM(E17:L17)</f>
        <v>137</v>
      </c>
      <c r="N17" s="344"/>
      <c r="O17" s="32"/>
      <c r="P17" s="32"/>
      <c r="Q17" s="32"/>
      <c r="R17" s="347"/>
      <c r="S17" s="348"/>
      <c r="T17" s="347">
        <v>137</v>
      </c>
      <c r="U17" s="348"/>
      <c r="V17" s="343">
        <f>SUM(N17:U17)</f>
        <v>137</v>
      </c>
      <c r="W17" s="344">
        <f>SUM(N17:V17)</f>
        <v>274</v>
      </c>
      <c r="X17" s="32"/>
      <c r="Y17" s="32"/>
      <c r="Z17" s="32"/>
      <c r="AA17" s="32"/>
      <c r="AB17" s="33"/>
    </row>
    <row r="18" spans="1:28" ht="12" customHeight="1" x14ac:dyDescent="0.2">
      <c r="A18" s="31"/>
      <c r="B18" s="76" t="s">
        <v>25</v>
      </c>
      <c r="C18" s="335" t="s">
        <v>82</v>
      </c>
      <c r="D18" s="336"/>
      <c r="E18" s="326">
        <v>45</v>
      </c>
      <c r="F18" s="327"/>
      <c r="G18" s="345">
        <v>13</v>
      </c>
      <c r="H18" s="346"/>
      <c r="I18" s="345">
        <v>21</v>
      </c>
      <c r="J18" s="346"/>
      <c r="K18" s="345">
        <v>190</v>
      </c>
      <c r="L18" s="346"/>
      <c r="M18" s="339">
        <f t="shared" ref="M18:M21" si="0">SUM(E18:L18)</f>
        <v>269</v>
      </c>
      <c r="N18" s="340"/>
      <c r="O18" s="32"/>
      <c r="P18" s="32"/>
      <c r="Q18" s="32"/>
      <c r="R18" s="345"/>
      <c r="S18" s="346"/>
      <c r="T18" s="345">
        <v>269</v>
      </c>
      <c r="U18" s="346"/>
      <c r="V18" s="339">
        <f t="shared" ref="V18:V22" si="1">SUM(N18:U18)</f>
        <v>269</v>
      </c>
      <c r="W18" s="340">
        <f t="shared" ref="W18:W22" si="2">SUM(N18:V18)</f>
        <v>538</v>
      </c>
      <c r="X18" s="32"/>
      <c r="Y18" s="32"/>
      <c r="Z18" s="32"/>
      <c r="AA18" s="32"/>
      <c r="AB18" s="33"/>
    </row>
    <row r="19" spans="1:28" ht="12" customHeight="1" x14ac:dyDescent="0.2">
      <c r="A19" s="31"/>
      <c r="B19" s="76" t="s">
        <v>30</v>
      </c>
      <c r="C19" s="335" t="s">
        <v>83</v>
      </c>
      <c r="D19" s="336"/>
      <c r="E19" s="326">
        <v>59</v>
      </c>
      <c r="F19" s="327"/>
      <c r="G19" s="345">
        <v>2</v>
      </c>
      <c r="H19" s="346"/>
      <c r="I19" s="345"/>
      <c r="J19" s="346"/>
      <c r="K19" s="345"/>
      <c r="L19" s="346"/>
      <c r="M19" s="339">
        <f t="shared" si="0"/>
        <v>61</v>
      </c>
      <c r="N19" s="340"/>
      <c r="O19" s="32"/>
      <c r="P19" s="32"/>
      <c r="Q19" s="32"/>
      <c r="R19" s="345">
        <v>61</v>
      </c>
      <c r="S19" s="346"/>
      <c r="T19" s="345"/>
      <c r="U19" s="346"/>
      <c r="V19" s="339">
        <f t="shared" si="1"/>
        <v>61</v>
      </c>
      <c r="W19" s="340">
        <f t="shared" si="2"/>
        <v>122</v>
      </c>
      <c r="X19" s="32"/>
      <c r="Y19" s="32"/>
      <c r="Z19" s="32"/>
      <c r="AA19" s="32"/>
      <c r="AB19" s="33"/>
    </row>
    <row r="20" spans="1:28" ht="12" customHeight="1" x14ac:dyDescent="0.2">
      <c r="A20" s="31"/>
      <c r="B20" s="76">
        <v>10</v>
      </c>
      <c r="C20" s="335" t="s">
        <v>84</v>
      </c>
      <c r="D20" s="336"/>
      <c r="E20" s="326">
        <v>1</v>
      </c>
      <c r="F20" s="327"/>
      <c r="G20" s="345"/>
      <c r="H20" s="346"/>
      <c r="I20" s="345">
        <v>23</v>
      </c>
      <c r="J20" s="346"/>
      <c r="K20" s="345">
        <v>1</v>
      </c>
      <c r="L20" s="346"/>
      <c r="M20" s="339">
        <f t="shared" si="0"/>
        <v>25</v>
      </c>
      <c r="N20" s="340"/>
      <c r="O20" s="32"/>
      <c r="P20" s="32"/>
      <c r="Q20" s="32"/>
      <c r="R20" s="345"/>
      <c r="S20" s="346"/>
      <c r="T20" s="345">
        <v>25</v>
      </c>
      <c r="U20" s="346"/>
      <c r="V20" s="339">
        <f t="shared" si="1"/>
        <v>25</v>
      </c>
      <c r="W20" s="340">
        <f t="shared" si="2"/>
        <v>50</v>
      </c>
      <c r="X20" s="32"/>
      <c r="Y20" s="32"/>
      <c r="Z20" s="32"/>
      <c r="AA20" s="32"/>
      <c r="AB20" s="33"/>
    </row>
    <row r="21" spans="1:28" ht="14.25" x14ac:dyDescent="0.2">
      <c r="A21" s="31"/>
      <c r="B21" s="76">
        <v>11</v>
      </c>
      <c r="C21" s="335" t="s">
        <v>85</v>
      </c>
      <c r="D21" s="336"/>
      <c r="E21" s="326">
        <v>16</v>
      </c>
      <c r="F21" s="327"/>
      <c r="G21" s="345"/>
      <c r="H21" s="346"/>
      <c r="I21" s="345">
        <v>8</v>
      </c>
      <c r="J21" s="346"/>
      <c r="K21" s="345">
        <v>43</v>
      </c>
      <c r="L21" s="346"/>
      <c r="M21" s="339">
        <f t="shared" si="0"/>
        <v>67</v>
      </c>
      <c r="N21" s="340"/>
      <c r="O21" s="32"/>
      <c r="P21" s="32"/>
      <c r="Q21" s="32"/>
      <c r="R21" s="345"/>
      <c r="S21" s="346"/>
      <c r="T21" s="345">
        <v>67</v>
      </c>
      <c r="U21" s="346"/>
      <c r="V21" s="339">
        <f t="shared" si="1"/>
        <v>67</v>
      </c>
      <c r="W21" s="340">
        <f t="shared" si="2"/>
        <v>134</v>
      </c>
      <c r="X21" s="32"/>
      <c r="Y21" s="32"/>
      <c r="Z21" s="32"/>
      <c r="AA21" s="32"/>
      <c r="AB21" s="33"/>
    </row>
    <row r="22" spans="1:28" ht="14.25" x14ac:dyDescent="0.2">
      <c r="A22" s="31"/>
      <c r="B22" s="404"/>
      <c r="C22" s="405"/>
      <c r="D22" s="406"/>
      <c r="E22" s="349">
        <f>SUM(E17:F21)</f>
        <v>167</v>
      </c>
      <c r="F22" s="391"/>
      <c r="G22" s="349">
        <f t="shared" ref="G22" si="3">SUM(G17:H21)</f>
        <v>19</v>
      </c>
      <c r="H22" s="391"/>
      <c r="I22" s="349">
        <f t="shared" ref="I22" si="4">SUM(I17:J21)</f>
        <v>98</v>
      </c>
      <c r="J22" s="391"/>
      <c r="K22" s="349">
        <f t="shared" ref="K22" si="5">SUM(K17:L21)</f>
        <v>275</v>
      </c>
      <c r="L22" s="391"/>
      <c r="M22" s="349">
        <f>SUM(M17:N21)</f>
        <v>559</v>
      </c>
      <c r="N22" s="350"/>
      <c r="O22" s="32"/>
      <c r="P22" s="32"/>
      <c r="Q22" s="32"/>
      <c r="R22" s="349">
        <f t="shared" ref="R22" si="6">SUM(R17:S21)</f>
        <v>61</v>
      </c>
      <c r="S22" s="391"/>
      <c r="T22" s="349">
        <f t="shared" ref="T22" si="7">SUM(T17:U21)</f>
        <v>498</v>
      </c>
      <c r="U22" s="391"/>
      <c r="V22" s="349">
        <f t="shared" si="1"/>
        <v>559</v>
      </c>
      <c r="W22" s="350">
        <f t="shared" si="2"/>
        <v>1118</v>
      </c>
      <c r="X22" s="32"/>
      <c r="Y22" s="32"/>
      <c r="Z22" s="32"/>
      <c r="AA22" s="32"/>
      <c r="AB22" s="33"/>
    </row>
    <row r="23" spans="1:28" x14ac:dyDescent="0.2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3"/>
    </row>
    <row r="24" spans="1:28" ht="15.75" x14ac:dyDescent="0.25">
      <c r="A24" s="31"/>
      <c r="B24" s="32"/>
      <c r="C24" s="32"/>
      <c r="D24" s="32"/>
      <c r="E24" s="32"/>
      <c r="F24" s="32"/>
      <c r="G24" s="32"/>
      <c r="H24" s="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32"/>
      <c r="U24" s="32"/>
      <c r="V24" s="32"/>
      <c r="W24" s="32"/>
      <c r="X24" s="32"/>
      <c r="Y24" s="32"/>
      <c r="Z24" s="32"/>
      <c r="AA24" s="32"/>
      <c r="AB24" s="33"/>
    </row>
    <row r="25" spans="1:28" ht="36" customHeight="1" x14ac:dyDescent="0.25">
      <c r="A25" s="31"/>
      <c r="B25" s="190" t="s">
        <v>315</v>
      </c>
      <c r="C25" s="157" t="s">
        <v>312</v>
      </c>
      <c r="D25" s="157" t="s">
        <v>314</v>
      </c>
      <c r="E25" s="157" t="s">
        <v>313</v>
      </c>
      <c r="F25" s="32"/>
      <c r="G25" s="32"/>
      <c r="H25" s="32"/>
      <c r="I25" s="378" t="s">
        <v>261</v>
      </c>
      <c r="J25" s="379"/>
      <c r="K25" s="380"/>
      <c r="L25" s="337" t="s">
        <v>73</v>
      </c>
      <c r="M25" s="338"/>
      <c r="N25" s="337" t="s">
        <v>74</v>
      </c>
      <c r="O25" s="338"/>
      <c r="P25" s="337" t="s">
        <v>75</v>
      </c>
      <c r="Q25" s="338"/>
      <c r="R25" s="337" t="s">
        <v>76</v>
      </c>
      <c r="S25" s="338"/>
      <c r="T25" s="32"/>
      <c r="U25" s="32"/>
      <c r="V25" s="32"/>
      <c r="W25" s="32"/>
      <c r="X25" s="32"/>
      <c r="Y25" s="32"/>
      <c r="Z25" s="32"/>
      <c r="AA25" s="32"/>
      <c r="AB25" s="33"/>
    </row>
    <row r="26" spans="1:28" s="117" customFormat="1" ht="16.5" customHeight="1" x14ac:dyDescent="0.2">
      <c r="A26" s="77"/>
      <c r="B26" s="191" t="s">
        <v>81</v>
      </c>
      <c r="C26" s="197">
        <v>95</v>
      </c>
      <c r="D26" s="197">
        <v>137</v>
      </c>
      <c r="E26" s="197">
        <f>D26-C26</f>
        <v>42</v>
      </c>
      <c r="F26" s="66"/>
      <c r="G26" s="66"/>
      <c r="H26" s="66"/>
      <c r="I26" s="265" t="s">
        <v>72</v>
      </c>
      <c r="J26" s="374"/>
      <c r="K26" s="266"/>
      <c r="L26" s="383" t="s">
        <v>87</v>
      </c>
      <c r="M26" s="384"/>
      <c r="N26" s="341" t="s">
        <v>77</v>
      </c>
      <c r="O26" s="342"/>
      <c r="P26" s="341" t="s">
        <v>77</v>
      </c>
      <c r="Q26" s="342"/>
      <c r="R26" s="372">
        <v>109</v>
      </c>
      <c r="S26" s="373"/>
      <c r="T26" s="66"/>
      <c r="U26" s="66"/>
      <c r="V26" s="66"/>
      <c r="W26" s="66"/>
      <c r="X26" s="66"/>
      <c r="Y26" s="66"/>
      <c r="Z26" s="66"/>
      <c r="AA26" s="66"/>
      <c r="AB26" s="67"/>
    </row>
    <row r="27" spans="1:28" s="117" customFormat="1" ht="16.5" customHeight="1" x14ac:dyDescent="0.2">
      <c r="A27" s="77"/>
      <c r="B27" s="192" t="s">
        <v>82</v>
      </c>
      <c r="C27" s="198">
        <v>234</v>
      </c>
      <c r="D27" s="198">
        <v>269</v>
      </c>
      <c r="E27" s="198">
        <f t="shared" ref="E27:E30" si="8">D27-C27</f>
        <v>35</v>
      </c>
      <c r="F27" s="66"/>
      <c r="G27" s="66"/>
      <c r="H27" s="66"/>
      <c r="I27" s="375"/>
      <c r="J27" s="376"/>
      <c r="K27" s="377"/>
      <c r="L27" s="385"/>
      <c r="M27" s="386"/>
      <c r="N27" s="321" t="s">
        <v>88</v>
      </c>
      <c r="O27" s="323"/>
      <c r="P27" s="341" t="s">
        <v>77</v>
      </c>
      <c r="Q27" s="342"/>
      <c r="R27" s="381">
        <v>1</v>
      </c>
      <c r="S27" s="382"/>
      <c r="T27" s="66"/>
      <c r="U27" s="66"/>
      <c r="V27" s="66"/>
      <c r="W27" s="66"/>
      <c r="X27" s="66"/>
      <c r="Y27" s="66"/>
      <c r="Z27" s="66"/>
      <c r="AA27" s="66"/>
      <c r="AB27" s="67"/>
    </row>
    <row r="28" spans="1:28" s="117" customFormat="1" ht="16.5" customHeight="1" x14ac:dyDescent="0.2">
      <c r="A28" s="77"/>
      <c r="B28" s="192" t="s">
        <v>83</v>
      </c>
      <c r="C28" s="198">
        <v>16</v>
      </c>
      <c r="D28" s="198">
        <v>61</v>
      </c>
      <c r="E28" s="198">
        <f t="shared" si="8"/>
        <v>45</v>
      </c>
      <c r="F28" s="66"/>
      <c r="G28" s="66"/>
      <c r="H28" s="66"/>
      <c r="I28" s="375"/>
      <c r="J28" s="376"/>
      <c r="K28" s="377"/>
      <c r="L28" s="387"/>
      <c r="M28" s="388"/>
      <c r="N28" s="321" t="s">
        <v>88</v>
      </c>
      <c r="O28" s="323"/>
      <c r="P28" s="321" t="s">
        <v>88</v>
      </c>
      <c r="Q28" s="323"/>
      <c r="R28" s="389">
        <v>1</v>
      </c>
      <c r="S28" s="390"/>
      <c r="T28" s="66"/>
      <c r="U28" s="66"/>
      <c r="V28" s="66"/>
      <c r="W28" s="66"/>
      <c r="X28" s="66"/>
      <c r="Y28" s="66"/>
      <c r="Z28" s="66"/>
      <c r="AA28" s="66"/>
      <c r="AB28" s="67"/>
    </row>
    <row r="29" spans="1:28" s="117" customFormat="1" ht="16.5" customHeight="1" x14ac:dyDescent="0.2">
      <c r="A29" s="77"/>
      <c r="B29" s="192" t="s">
        <v>84</v>
      </c>
      <c r="C29" s="198"/>
      <c r="D29" s="198">
        <v>25</v>
      </c>
      <c r="E29" s="198">
        <f t="shared" si="8"/>
        <v>25</v>
      </c>
      <c r="F29" s="66"/>
      <c r="G29" s="66"/>
      <c r="H29" s="66"/>
      <c r="I29" s="375"/>
      <c r="J29" s="376"/>
      <c r="K29" s="377"/>
      <c r="L29" s="331" t="s">
        <v>88</v>
      </c>
      <c r="M29" s="332"/>
      <c r="N29" s="370" t="s">
        <v>77</v>
      </c>
      <c r="O29" s="371"/>
      <c r="P29" s="370" t="s">
        <v>77</v>
      </c>
      <c r="Q29" s="371"/>
      <c r="R29" s="372">
        <v>14</v>
      </c>
      <c r="S29" s="373"/>
      <c r="T29" s="66"/>
      <c r="U29" s="66"/>
      <c r="V29" s="66"/>
      <c r="W29" s="66"/>
      <c r="X29" s="66"/>
      <c r="Y29" s="66"/>
      <c r="Z29" s="66"/>
      <c r="AA29" s="66"/>
      <c r="AB29" s="67"/>
    </row>
    <row r="30" spans="1:28" ht="14.25" customHeight="1" x14ac:dyDescent="0.2">
      <c r="A30" s="31"/>
      <c r="B30" s="193" t="s">
        <v>85</v>
      </c>
      <c r="C30" s="199">
        <v>44</v>
      </c>
      <c r="D30" s="199">
        <v>67</v>
      </c>
      <c r="E30" s="199">
        <f t="shared" si="8"/>
        <v>23</v>
      </c>
      <c r="F30" s="66"/>
      <c r="G30" s="66"/>
      <c r="H30" s="32"/>
      <c r="I30" s="375"/>
      <c r="J30" s="376"/>
      <c r="K30" s="377"/>
      <c r="L30" s="333"/>
      <c r="M30" s="334"/>
      <c r="N30" s="321" t="s">
        <v>88</v>
      </c>
      <c r="O30" s="323"/>
      <c r="P30" s="341" t="s">
        <v>77</v>
      </c>
      <c r="Q30" s="342"/>
      <c r="R30" s="381">
        <v>42</v>
      </c>
      <c r="S30" s="382"/>
      <c r="T30" s="32"/>
      <c r="U30" s="32"/>
      <c r="V30" s="32"/>
      <c r="W30" s="32"/>
      <c r="X30" s="32"/>
      <c r="Y30" s="32"/>
      <c r="Z30" s="32"/>
      <c r="AA30" s="32"/>
      <c r="AB30" s="33"/>
    </row>
    <row r="31" spans="1:28" ht="23.25" customHeight="1" x14ac:dyDescent="0.2">
      <c r="A31" s="31"/>
      <c r="B31" s="32"/>
      <c r="C31" s="41">
        <f>SUM(C26:C30)</f>
        <v>389</v>
      </c>
      <c r="D31" s="41">
        <f>SUM(D26:D30)</f>
        <v>559</v>
      </c>
      <c r="E31" s="41">
        <f>SUM(E26:E30)</f>
        <v>170</v>
      </c>
      <c r="F31" s="32"/>
      <c r="G31" s="66"/>
      <c r="H31" s="66"/>
      <c r="I31" s="403" t="s">
        <v>259</v>
      </c>
      <c r="J31" s="403"/>
      <c r="K31" s="403"/>
      <c r="L31" s="403"/>
      <c r="M31" s="403"/>
      <c r="N31" s="403"/>
      <c r="O31" s="403"/>
      <c r="P31" s="403"/>
      <c r="Q31" s="403"/>
      <c r="R31" s="403"/>
      <c r="S31" s="403"/>
      <c r="T31" s="32"/>
      <c r="U31" s="32"/>
      <c r="V31" s="32"/>
      <c r="W31" s="32"/>
      <c r="X31" s="32"/>
      <c r="Y31" s="32"/>
      <c r="Z31" s="32"/>
      <c r="AA31" s="32"/>
      <c r="AB31" s="33"/>
    </row>
    <row r="32" spans="1:28" x14ac:dyDescent="0.2">
      <c r="A32" s="31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3"/>
    </row>
    <row r="33" spans="1:28" x14ac:dyDescent="0.2">
      <c r="A33" s="31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3"/>
    </row>
    <row r="34" spans="1:28" x14ac:dyDescent="0.2">
      <c r="A34" s="31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3"/>
    </row>
    <row r="35" spans="1:28" x14ac:dyDescent="0.2">
      <c r="A35" s="31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3"/>
    </row>
    <row r="36" spans="1:28" x14ac:dyDescent="0.2">
      <c r="A36" s="31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3"/>
    </row>
    <row r="37" spans="1:28" x14ac:dyDescent="0.2">
      <c r="A37" s="31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3"/>
    </row>
    <row r="38" spans="1:28" x14ac:dyDescent="0.2">
      <c r="A38" s="31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3"/>
    </row>
    <row r="39" spans="1:28" x14ac:dyDescent="0.2">
      <c r="A39" s="31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3"/>
    </row>
    <row r="40" spans="1:28" x14ac:dyDescent="0.2">
      <c r="A40" s="31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3"/>
    </row>
    <row r="41" spans="1:28" x14ac:dyDescent="0.2">
      <c r="A41" s="31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3"/>
    </row>
    <row r="42" spans="1:28" x14ac:dyDescent="0.2">
      <c r="A42" s="31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3"/>
    </row>
    <row r="43" spans="1:28" x14ac:dyDescent="0.2">
      <c r="A43" s="31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3"/>
    </row>
    <row r="44" spans="1:28" x14ac:dyDescent="0.2">
      <c r="A44" s="31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3"/>
    </row>
    <row r="45" spans="1:28" x14ac:dyDescent="0.2">
      <c r="A45" s="31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3"/>
    </row>
    <row r="46" spans="1:28" x14ac:dyDescent="0.2">
      <c r="A46" s="31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3"/>
    </row>
    <row r="47" spans="1:28" x14ac:dyDescent="0.2">
      <c r="A47" s="31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3"/>
    </row>
    <row r="48" spans="1:28" x14ac:dyDescent="0.2">
      <c r="A48" s="31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3"/>
    </row>
    <row r="49" spans="1:28" x14ac:dyDescent="0.2">
      <c r="A49" s="31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3"/>
    </row>
    <row r="50" spans="1:28" x14ac:dyDescent="0.2">
      <c r="A50" s="31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3"/>
    </row>
    <row r="51" spans="1:28" x14ac:dyDescent="0.2">
      <c r="A51" s="3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3"/>
    </row>
    <row r="52" spans="1:28" x14ac:dyDescent="0.2">
      <c r="A52" s="3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3"/>
    </row>
    <row r="53" spans="1:28" s="32" customFormat="1" x14ac:dyDescent="0.2">
      <c r="A53" s="31"/>
      <c r="AB53" s="33"/>
    </row>
    <row r="54" spans="1:28" s="32" customFormat="1" x14ac:dyDescent="0.2">
      <c r="A54" s="31"/>
      <c r="AB54" s="33"/>
    </row>
    <row r="55" spans="1:28" x14ac:dyDescent="0.2">
      <c r="A55" s="31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3"/>
    </row>
    <row r="56" spans="1:28" x14ac:dyDescent="0.2">
      <c r="A56" s="31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3"/>
    </row>
    <row r="57" spans="1:28" x14ac:dyDescent="0.2">
      <c r="A57" s="31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3"/>
    </row>
    <row r="58" spans="1:28" x14ac:dyDescent="0.2">
      <c r="A58" s="31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3"/>
    </row>
    <row r="59" spans="1:28" x14ac:dyDescent="0.2">
      <c r="A59" s="31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3"/>
    </row>
    <row r="60" spans="1:28" x14ac:dyDescent="0.2">
      <c r="A60" s="34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6"/>
    </row>
    <row r="61" spans="1:28" x14ac:dyDescent="0.2">
      <c r="B61" s="32"/>
      <c r="C61" s="32"/>
    </row>
    <row r="62" spans="1:28" x14ac:dyDescent="0.2">
      <c r="B62" s="35"/>
      <c r="C62" s="35"/>
    </row>
  </sheetData>
  <mergeCells count="99">
    <mergeCell ref="I31:S31"/>
    <mergeCell ref="B22:D22"/>
    <mergeCell ref="R22:S22"/>
    <mergeCell ref="F7:H7"/>
    <mergeCell ref="K19:L19"/>
    <mergeCell ref="E18:F18"/>
    <mergeCell ref="G18:H18"/>
    <mergeCell ref="I18:J18"/>
    <mergeCell ref="K18:L18"/>
    <mergeCell ref="C19:D19"/>
    <mergeCell ref="E19:F19"/>
    <mergeCell ref="G21:H21"/>
    <mergeCell ref="C21:D21"/>
    <mergeCell ref="E21:F21"/>
    <mergeCell ref="E22:F22"/>
    <mergeCell ref="G22:H22"/>
    <mergeCell ref="A4:AB4"/>
    <mergeCell ref="A5:AB5"/>
    <mergeCell ref="V16:W16"/>
    <mergeCell ref="B15:D16"/>
    <mergeCell ref="R16:S16"/>
    <mergeCell ref="T16:U16"/>
    <mergeCell ref="E15:N15"/>
    <mergeCell ref="A9:B10"/>
    <mergeCell ref="B12:B13"/>
    <mergeCell ref="I22:J22"/>
    <mergeCell ref="K22:L22"/>
    <mergeCell ref="M22:N22"/>
    <mergeCell ref="T22:U22"/>
    <mergeCell ref="I21:J21"/>
    <mergeCell ref="K21:L21"/>
    <mergeCell ref="M21:N21"/>
    <mergeCell ref="N29:O29"/>
    <mergeCell ref="P29:Q29"/>
    <mergeCell ref="R29:S29"/>
    <mergeCell ref="I26:K30"/>
    <mergeCell ref="I25:K25"/>
    <mergeCell ref="R26:S26"/>
    <mergeCell ref="P30:Q30"/>
    <mergeCell ref="P26:Q26"/>
    <mergeCell ref="R30:S30"/>
    <mergeCell ref="N27:O27"/>
    <mergeCell ref="P27:Q27"/>
    <mergeCell ref="R27:S27"/>
    <mergeCell ref="L26:M28"/>
    <mergeCell ref="P28:Q28"/>
    <mergeCell ref="N28:O28"/>
    <mergeCell ref="R28:S28"/>
    <mergeCell ref="A1:AB1"/>
    <mergeCell ref="A2:AB2"/>
    <mergeCell ref="A3:AB3"/>
    <mergeCell ref="C9:AB9"/>
    <mergeCell ref="K17:L17"/>
    <mergeCell ref="K16:L16"/>
    <mergeCell ref="E17:F17"/>
    <mergeCell ref="G17:H17"/>
    <mergeCell ref="I17:J17"/>
    <mergeCell ref="E16:F16"/>
    <mergeCell ref="G16:H16"/>
    <mergeCell ref="I16:J16"/>
    <mergeCell ref="M16:N16"/>
    <mergeCell ref="V17:W17"/>
    <mergeCell ref="A6:AB6"/>
    <mergeCell ref="C17:D17"/>
    <mergeCell ref="R17:S17"/>
    <mergeCell ref="R18:S18"/>
    <mergeCell ref="V22:W22"/>
    <mergeCell ref="V18:W18"/>
    <mergeCell ref="V19:W19"/>
    <mergeCell ref="R19:S19"/>
    <mergeCell ref="R20:S20"/>
    <mergeCell ref="R21:S21"/>
    <mergeCell ref="T17:U17"/>
    <mergeCell ref="T18:U18"/>
    <mergeCell ref="T19:U19"/>
    <mergeCell ref="T20:U20"/>
    <mergeCell ref="T21:U21"/>
    <mergeCell ref="G20:H20"/>
    <mergeCell ref="I20:J20"/>
    <mergeCell ref="K20:L20"/>
    <mergeCell ref="M20:N20"/>
    <mergeCell ref="G19:H19"/>
    <mergeCell ref="I19:J19"/>
    <mergeCell ref="E20:F20"/>
    <mergeCell ref="R15:W15"/>
    <mergeCell ref="L29:M30"/>
    <mergeCell ref="C18:D18"/>
    <mergeCell ref="C20:D20"/>
    <mergeCell ref="L25:M25"/>
    <mergeCell ref="V20:W20"/>
    <mergeCell ref="V21:W21"/>
    <mergeCell ref="N30:O30"/>
    <mergeCell ref="N26:O26"/>
    <mergeCell ref="R25:S25"/>
    <mergeCell ref="P25:Q25"/>
    <mergeCell ref="N25:O25"/>
    <mergeCell ref="M18:N18"/>
    <mergeCell ref="M19:N19"/>
    <mergeCell ref="M17:N17"/>
  </mergeCells>
  <printOptions horizontalCentered="1"/>
  <pageMargins left="0.31496062992125984" right="0.31496062992125984" top="0.35433070866141736" bottom="0.35433070866141736" header="0.31496062992125984" footer="0.31496062992125984"/>
  <pageSetup scale="64" orientation="landscape" horizontalDpi="4294967294" verticalDpi="4294967294" r:id="rId1"/>
  <ignoredErrors>
    <ignoredError sqref="B17:B20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C77"/>
  <sheetViews>
    <sheetView zoomScale="80" zoomScaleNormal="80" zoomScaleSheetLayoutView="55" workbookViewId="0">
      <selection activeCell="B42" sqref="B42:E42"/>
    </sheetView>
  </sheetViews>
  <sheetFormatPr baseColWidth="10" defaultColWidth="11.42578125" defaultRowHeight="12" x14ac:dyDescent="0.2"/>
  <cols>
    <col min="1" max="1" width="7" style="69" bestFit="1" customWidth="1"/>
    <col min="2" max="2" width="42.140625" style="69" bestFit="1" customWidth="1"/>
    <col min="3" max="3" width="22.7109375" style="69" customWidth="1"/>
    <col min="4" max="4" width="13" style="69" customWidth="1"/>
    <col min="5" max="5" width="22.5703125" style="69" customWidth="1"/>
    <col min="6" max="6" width="8.85546875" style="69" bestFit="1" customWidth="1"/>
    <col min="7" max="7" width="7.28515625" style="69" bestFit="1" customWidth="1"/>
    <col min="8" max="8" width="8.85546875" style="69" bestFit="1" customWidth="1"/>
    <col min="9" max="9" width="5.140625" style="69" bestFit="1" customWidth="1"/>
    <col min="10" max="10" width="8.85546875" style="69" bestFit="1" customWidth="1"/>
    <col min="11" max="11" width="5.140625" style="69" bestFit="1" customWidth="1"/>
    <col min="12" max="12" width="8.85546875" style="69" bestFit="1" customWidth="1"/>
    <col min="13" max="13" width="5.140625" style="69" bestFit="1" customWidth="1"/>
    <col min="14" max="14" width="8.85546875" style="69" bestFit="1" customWidth="1"/>
    <col min="15" max="15" width="5.140625" style="69" bestFit="1" customWidth="1"/>
    <col min="16" max="16" width="8.85546875" style="69" bestFit="1" customWidth="1"/>
    <col min="17" max="17" width="5.140625" style="69" bestFit="1" customWidth="1"/>
    <col min="18" max="18" width="8.85546875" style="69" bestFit="1" customWidth="1"/>
    <col min="19" max="19" width="5.140625" style="69" bestFit="1" customWidth="1"/>
    <col min="20" max="20" width="7" style="69" bestFit="1" customWidth="1"/>
    <col min="21" max="21" width="4.140625" style="69" bestFit="1" customWidth="1"/>
    <col min="22" max="22" width="5.85546875" style="69" bestFit="1" customWidth="1"/>
    <col min="23" max="23" width="4.140625" style="69" bestFit="1" customWidth="1"/>
    <col min="24" max="24" width="6" style="69" bestFit="1" customWidth="1"/>
    <col min="25" max="25" width="4.140625" style="69" bestFit="1" customWidth="1"/>
    <col min="26" max="26" width="5" style="69" bestFit="1" customWidth="1"/>
    <col min="27" max="27" width="4.140625" style="69" bestFit="1" customWidth="1"/>
    <col min="28" max="28" width="8.85546875" style="69" bestFit="1" customWidth="1"/>
    <col min="29" max="29" width="6.42578125" style="69" bestFit="1" customWidth="1"/>
    <col min="30" max="16384" width="11.42578125" style="69"/>
  </cols>
  <sheetData>
    <row r="1" spans="1:29" s="122" customFormat="1" ht="15" customHeight="1" x14ac:dyDescent="0.15">
      <c r="A1" s="351" t="s">
        <v>2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352"/>
      <c r="AA1" s="352"/>
      <c r="AB1" s="352"/>
      <c r="AC1" s="353"/>
    </row>
    <row r="2" spans="1:29" s="122" customFormat="1" ht="15" customHeight="1" x14ac:dyDescent="0.15">
      <c r="A2" s="354" t="s">
        <v>3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55"/>
      <c r="X2" s="355"/>
      <c r="Y2" s="355"/>
      <c r="Z2" s="355"/>
      <c r="AA2" s="355"/>
      <c r="AB2" s="355"/>
      <c r="AC2" s="356"/>
    </row>
    <row r="3" spans="1:29" s="122" customFormat="1" ht="15" customHeight="1" x14ac:dyDescent="0.15">
      <c r="A3" s="357" t="s">
        <v>21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358"/>
      <c r="W3" s="358"/>
      <c r="X3" s="358"/>
      <c r="Y3" s="358"/>
      <c r="Z3" s="358"/>
      <c r="AA3" s="358"/>
      <c r="AB3" s="358"/>
      <c r="AC3" s="359"/>
    </row>
    <row r="4" spans="1:29" s="122" customFormat="1" ht="15" customHeight="1" x14ac:dyDescent="0.15">
      <c r="A4" s="289" t="s">
        <v>310</v>
      </c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  <c r="S4" s="355"/>
      <c r="T4" s="355"/>
      <c r="U4" s="355"/>
      <c r="V4" s="355"/>
      <c r="W4" s="355"/>
      <c r="X4" s="355"/>
      <c r="Y4" s="355"/>
      <c r="Z4" s="355"/>
      <c r="AA4" s="355"/>
      <c r="AB4" s="355"/>
      <c r="AC4" s="356"/>
    </row>
    <row r="5" spans="1:29" s="122" customFormat="1" ht="15" customHeight="1" x14ac:dyDescent="0.15">
      <c r="A5" s="392" t="s">
        <v>89</v>
      </c>
      <c r="B5" s="393"/>
      <c r="C5" s="393"/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3"/>
      <c r="P5" s="393"/>
      <c r="Q5" s="393"/>
      <c r="R5" s="393"/>
      <c r="S5" s="393"/>
      <c r="T5" s="393"/>
      <c r="U5" s="393"/>
      <c r="V5" s="393"/>
      <c r="W5" s="393"/>
      <c r="X5" s="393"/>
      <c r="Y5" s="393"/>
      <c r="Z5" s="393"/>
      <c r="AA5" s="393"/>
      <c r="AB5" s="393"/>
      <c r="AC5" s="394"/>
    </row>
    <row r="6" spans="1:29" ht="3" customHeight="1" x14ac:dyDescent="0.2">
      <c r="A6" s="365"/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366"/>
      <c r="M6" s="366"/>
      <c r="N6" s="366"/>
      <c r="O6" s="366"/>
      <c r="P6" s="366"/>
      <c r="Q6" s="366"/>
      <c r="R6" s="366"/>
      <c r="S6" s="366"/>
      <c r="T6" s="366"/>
      <c r="U6" s="366"/>
      <c r="V6" s="366"/>
      <c r="W6" s="366"/>
      <c r="X6" s="366"/>
      <c r="Y6" s="366"/>
      <c r="Z6" s="366"/>
      <c r="AA6" s="366"/>
      <c r="AB6" s="366"/>
      <c r="AC6" s="367"/>
    </row>
    <row r="7" spans="1:29" ht="18.75" customHeight="1" x14ac:dyDescent="0.2">
      <c r="A7" s="31"/>
      <c r="B7" s="32"/>
      <c r="C7" s="40"/>
      <c r="D7" s="40"/>
      <c r="E7" s="40"/>
      <c r="F7" s="40"/>
      <c r="G7" s="435"/>
      <c r="H7" s="258"/>
      <c r="I7" s="258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130"/>
      <c r="V7" s="32"/>
      <c r="W7" s="32"/>
      <c r="X7" s="32"/>
      <c r="Y7" s="32"/>
      <c r="Z7" s="32"/>
      <c r="AA7" s="32"/>
      <c r="AB7" s="32"/>
      <c r="AC7" s="33"/>
    </row>
    <row r="8" spans="1:29" x14ac:dyDescent="0.2">
      <c r="A8" s="31"/>
      <c r="B8" s="41"/>
      <c r="C8" s="41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3"/>
    </row>
    <row r="9" spans="1:29" ht="12" customHeight="1" x14ac:dyDescent="0.2">
      <c r="A9" s="259" t="s">
        <v>123</v>
      </c>
      <c r="B9" s="259"/>
      <c r="C9" s="259"/>
      <c r="D9" s="436" t="s">
        <v>7</v>
      </c>
      <c r="E9" s="436"/>
      <c r="F9" s="436"/>
      <c r="G9" s="436"/>
      <c r="H9" s="436"/>
      <c r="I9" s="436"/>
      <c r="J9" s="436"/>
      <c r="K9" s="436"/>
      <c r="L9" s="436"/>
      <c r="M9" s="436"/>
      <c r="N9" s="436"/>
      <c r="O9" s="436"/>
      <c r="P9" s="436"/>
      <c r="Q9" s="436"/>
      <c r="R9" s="436"/>
      <c r="S9" s="436"/>
      <c r="T9" s="436"/>
      <c r="U9" s="436"/>
      <c r="V9" s="436"/>
      <c r="W9" s="436"/>
      <c r="X9" s="436"/>
      <c r="Y9" s="436"/>
      <c r="Z9" s="436"/>
      <c r="AA9" s="436"/>
      <c r="AB9" s="436"/>
      <c r="AC9" s="436"/>
    </row>
    <row r="10" spans="1:29" ht="23.25" customHeight="1" x14ac:dyDescent="0.2">
      <c r="A10" s="259"/>
      <c r="B10" s="259"/>
      <c r="C10" s="259"/>
      <c r="D10" s="190" t="s">
        <v>8</v>
      </c>
      <c r="E10" s="190" t="s">
        <v>6</v>
      </c>
      <c r="F10" s="190" t="s">
        <v>9</v>
      </c>
      <c r="G10" s="190" t="s">
        <v>6</v>
      </c>
      <c r="H10" s="190" t="s">
        <v>10</v>
      </c>
      <c r="I10" s="163" t="s">
        <v>6</v>
      </c>
      <c r="J10" s="190" t="s">
        <v>11</v>
      </c>
      <c r="K10" s="190" t="s">
        <v>6</v>
      </c>
      <c r="L10" s="190" t="s">
        <v>12</v>
      </c>
      <c r="M10" s="190" t="s">
        <v>6</v>
      </c>
      <c r="N10" s="190" t="s">
        <v>13</v>
      </c>
      <c r="O10" s="190" t="s">
        <v>6</v>
      </c>
      <c r="P10" s="190" t="s">
        <v>14</v>
      </c>
      <c r="Q10" s="190" t="s">
        <v>6</v>
      </c>
      <c r="R10" s="190" t="s">
        <v>15</v>
      </c>
      <c r="S10" s="190" t="s">
        <v>6</v>
      </c>
      <c r="T10" s="190" t="s">
        <v>16</v>
      </c>
      <c r="U10" s="190" t="s">
        <v>6</v>
      </c>
      <c r="V10" s="190" t="s">
        <v>17</v>
      </c>
      <c r="W10" s="190" t="s">
        <v>6</v>
      </c>
      <c r="X10" s="190" t="s">
        <v>18</v>
      </c>
      <c r="Y10" s="190" t="s">
        <v>6</v>
      </c>
      <c r="Z10" s="190" t="s">
        <v>19</v>
      </c>
      <c r="AA10" s="29" t="s">
        <v>6</v>
      </c>
      <c r="AB10" s="190" t="s">
        <v>20</v>
      </c>
      <c r="AC10" s="190" t="s">
        <v>6</v>
      </c>
    </row>
    <row r="11" spans="1:29" ht="28.5" customHeight="1" x14ac:dyDescent="0.2">
      <c r="A11" s="431" t="s">
        <v>0</v>
      </c>
      <c r="B11" s="431"/>
      <c r="C11" s="54">
        <v>9012</v>
      </c>
      <c r="D11" s="162">
        <v>755</v>
      </c>
      <c r="E11" s="23">
        <f>D11/$C$11</f>
        <v>8.3777185974256541E-2</v>
      </c>
      <c r="F11" s="162">
        <v>877</v>
      </c>
      <c r="G11" s="23">
        <f>F11/$C$11</f>
        <v>9.7314691522414565E-2</v>
      </c>
      <c r="H11" s="162">
        <v>566</v>
      </c>
      <c r="I11" s="23">
        <f>H11/$C$11</f>
        <v>6.2805148690634707E-2</v>
      </c>
      <c r="J11" s="162">
        <v>797</v>
      </c>
      <c r="K11" s="23">
        <f>J11/$C$11</f>
        <v>8.8437638703950286E-2</v>
      </c>
      <c r="L11" s="162">
        <v>737</v>
      </c>
      <c r="M11" s="23">
        <f>L11/$C$11</f>
        <v>8.177984909010208E-2</v>
      </c>
      <c r="N11" s="162">
        <v>730</v>
      </c>
      <c r="O11" s="23">
        <f>N11/$C$11</f>
        <v>8.1003106968486463E-2</v>
      </c>
      <c r="P11" s="162">
        <v>593</v>
      </c>
      <c r="Q11" s="23">
        <f>P11/$C$11</f>
        <v>6.5801154016866398E-2</v>
      </c>
      <c r="R11" s="162">
        <v>819</v>
      </c>
      <c r="S11" s="23">
        <f>R11/$C$11</f>
        <v>9.0878828229027958E-2</v>
      </c>
      <c r="T11" s="162"/>
      <c r="U11" s="23">
        <f>T11/$C$11</f>
        <v>0</v>
      </c>
      <c r="V11" s="162"/>
      <c r="W11" s="23">
        <f>V11/$C$11</f>
        <v>0</v>
      </c>
      <c r="X11" s="162"/>
      <c r="Y11" s="23">
        <f>X11/$C$11</f>
        <v>0</v>
      </c>
      <c r="Z11" s="162"/>
      <c r="AA11" s="23">
        <f>Z11/$C$11</f>
        <v>0</v>
      </c>
      <c r="AB11" s="58">
        <f>D11+F11+H11+J11+L11+N11+P11+R11+T11+V11+X11+Z11</f>
        <v>5874</v>
      </c>
      <c r="AC11" s="62">
        <f>AB11/C11</f>
        <v>0.65179760319573898</v>
      </c>
    </row>
    <row r="12" spans="1:29" ht="33.75" customHeight="1" x14ac:dyDescent="0.2">
      <c r="A12" s="431" t="s">
        <v>1</v>
      </c>
      <c r="B12" s="431"/>
      <c r="C12" s="401">
        <v>38446</v>
      </c>
      <c r="D12" s="162">
        <v>453</v>
      </c>
      <c r="E12" s="23">
        <f>D12/$C$12</f>
        <v>1.1782760235134995E-2</v>
      </c>
      <c r="F12" s="162">
        <v>610</v>
      </c>
      <c r="G12" s="23">
        <f>F12/$C$12</f>
        <v>1.586641002965198E-2</v>
      </c>
      <c r="H12" s="162">
        <v>1452</v>
      </c>
      <c r="I12" s="23">
        <f>H12/$C$12</f>
        <v>3.7767257972220775E-2</v>
      </c>
      <c r="J12" s="162">
        <v>548</v>
      </c>
      <c r="K12" s="23">
        <f>J12/$C$12</f>
        <v>1.425375851844145E-2</v>
      </c>
      <c r="L12" s="162">
        <v>764</v>
      </c>
      <c r="M12" s="23">
        <f>L12/$C$12</f>
        <v>1.9872028299432971E-2</v>
      </c>
      <c r="N12" s="162">
        <v>982</v>
      </c>
      <c r="O12" s="23">
        <f>N12/$C$12</f>
        <v>2.5542319096915154E-2</v>
      </c>
      <c r="P12" s="162">
        <v>1071</v>
      </c>
      <c r="Q12" s="23">
        <f>P12/$C$12</f>
        <v>2.7857254330749624E-2</v>
      </c>
      <c r="R12" s="162">
        <v>993</v>
      </c>
      <c r="S12" s="23">
        <f>R12/$C$12</f>
        <v>2.5828434687613797E-2</v>
      </c>
      <c r="T12" s="162"/>
      <c r="U12" s="23">
        <f>T12/$C$12</f>
        <v>0</v>
      </c>
      <c r="V12" s="162"/>
      <c r="W12" s="23">
        <f>V12/$C$12</f>
        <v>0</v>
      </c>
      <c r="X12" s="162"/>
      <c r="Y12" s="23">
        <f>X12/$C$12</f>
        <v>0</v>
      </c>
      <c r="Z12" s="162"/>
      <c r="AA12" s="23">
        <f>Z12/$C$12</f>
        <v>0</v>
      </c>
      <c r="AB12" s="58">
        <f>D12+F12+H12+J12+L12+N12+P12+R12+T12+V12+X12+Z12</f>
        <v>6873</v>
      </c>
      <c r="AC12" s="62">
        <f>AB12/C12</f>
        <v>0.17877022317016075</v>
      </c>
    </row>
    <row r="13" spans="1:29" ht="33.75" customHeight="1" x14ac:dyDescent="0.2">
      <c r="A13" s="431" t="s">
        <v>253</v>
      </c>
      <c r="B13" s="431"/>
      <c r="C13" s="402"/>
      <c r="D13" s="162">
        <v>20913</v>
      </c>
      <c r="E13" s="23">
        <f>D13/$C$12</f>
        <v>0.54395775893460963</v>
      </c>
      <c r="F13" s="162">
        <v>21570</v>
      </c>
      <c r="G13" s="23">
        <f>F13/$C$12</f>
        <v>0.56104666285179217</v>
      </c>
      <c r="H13" s="162">
        <v>23242</v>
      </c>
      <c r="I13" s="23">
        <f>H13/$C$12</f>
        <v>0.60453623263798573</v>
      </c>
      <c r="J13" s="162">
        <v>23995</v>
      </c>
      <c r="K13" s="23">
        <f>J13/$C$12</f>
        <v>0.62412214534672006</v>
      </c>
      <c r="L13" s="162">
        <v>24960</v>
      </c>
      <c r="M13" s="23">
        <f>L13/$C$12</f>
        <v>0.64922228580346464</v>
      </c>
      <c r="N13" s="162">
        <v>26099</v>
      </c>
      <c r="O13" s="23">
        <f>N13/$C$12</f>
        <v>0.67884825469489674</v>
      </c>
      <c r="P13" s="162">
        <v>27160</v>
      </c>
      <c r="Q13" s="23">
        <f>P13/$C$12</f>
        <v>0.706445403943193</v>
      </c>
      <c r="R13" s="162">
        <v>28679</v>
      </c>
      <c r="S13" s="23">
        <f>R13/$C$12</f>
        <v>0.74595536596785106</v>
      </c>
      <c r="T13" s="162"/>
      <c r="U13" s="23">
        <f>T13/$C$12</f>
        <v>0</v>
      </c>
      <c r="V13" s="162"/>
      <c r="W13" s="23">
        <f>V13/$C$12</f>
        <v>0</v>
      </c>
      <c r="X13" s="162"/>
      <c r="Y13" s="23">
        <f>X13/$C$12</f>
        <v>0</v>
      </c>
      <c r="Z13" s="162"/>
      <c r="AA13" s="23">
        <f>Z13/$C$12</f>
        <v>0</v>
      </c>
      <c r="AB13" s="58">
        <f>+R13</f>
        <v>28679</v>
      </c>
      <c r="AC13" s="62">
        <f>AB13/C12</f>
        <v>0.74595536596785106</v>
      </c>
    </row>
    <row r="14" spans="1:29" x14ac:dyDescent="0.2">
      <c r="A14" s="31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3"/>
    </row>
    <row r="15" spans="1:29" x14ac:dyDescent="0.2">
      <c r="A15" s="31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9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3"/>
    </row>
    <row r="16" spans="1:29" ht="18.75" customHeight="1" x14ac:dyDescent="0.2">
      <c r="A16" s="395" t="s">
        <v>150</v>
      </c>
      <c r="B16" s="396"/>
      <c r="C16" s="397"/>
      <c r="D16" s="328" t="s">
        <v>79</v>
      </c>
      <c r="E16" s="329"/>
      <c r="F16" s="329"/>
      <c r="G16" s="329"/>
      <c r="H16" s="330"/>
      <c r="I16" s="32"/>
      <c r="J16" s="328" t="s">
        <v>230</v>
      </c>
      <c r="K16" s="329"/>
      <c r="L16" s="329"/>
      <c r="M16" s="329"/>
      <c r="N16" s="329"/>
      <c r="O16" s="329"/>
      <c r="P16" s="329"/>
      <c r="Q16" s="329"/>
      <c r="R16" s="329"/>
      <c r="S16" s="329"/>
      <c r="T16" s="329"/>
      <c r="U16" s="329"/>
      <c r="V16" s="329"/>
      <c r="W16" s="330"/>
      <c r="X16" s="32"/>
      <c r="Y16" s="32"/>
      <c r="Z16" s="32"/>
      <c r="AA16" s="32"/>
      <c r="AB16" s="32"/>
      <c r="AC16" s="33"/>
    </row>
    <row r="17" spans="1:29" ht="36.75" customHeight="1" x14ac:dyDescent="0.2">
      <c r="A17" s="398"/>
      <c r="B17" s="399"/>
      <c r="C17" s="400"/>
      <c r="D17" s="164" t="s">
        <v>110</v>
      </c>
      <c r="E17" s="164" t="s">
        <v>68</v>
      </c>
      <c r="F17" s="164" t="s">
        <v>111</v>
      </c>
      <c r="G17" s="164" t="s">
        <v>112</v>
      </c>
      <c r="H17" s="188" t="s">
        <v>71</v>
      </c>
      <c r="I17" s="32"/>
      <c r="J17" s="416" t="s">
        <v>233</v>
      </c>
      <c r="K17" s="417"/>
      <c r="L17" s="416" t="s">
        <v>115</v>
      </c>
      <c r="M17" s="417"/>
      <c r="N17" s="416" t="s">
        <v>231</v>
      </c>
      <c r="O17" s="417"/>
      <c r="P17" s="416" t="s">
        <v>232</v>
      </c>
      <c r="Q17" s="417"/>
      <c r="R17" s="416" t="s">
        <v>116</v>
      </c>
      <c r="S17" s="417"/>
      <c r="T17" s="416" t="s">
        <v>234</v>
      </c>
      <c r="U17" s="417"/>
      <c r="V17" s="416" t="s">
        <v>65</v>
      </c>
      <c r="W17" s="417"/>
      <c r="X17" s="32"/>
      <c r="Y17" s="32"/>
      <c r="Z17" s="32"/>
      <c r="AA17" s="32"/>
      <c r="AB17" s="32"/>
      <c r="AC17" s="33"/>
    </row>
    <row r="18" spans="1:29" ht="12" customHeight="1" x14ac:dyDescent="0.2">
      <c r="A18" s="96" t="s">
        <v>27</v>
      </c>
      <c r="B18" s="432" t="s">
        <v>90</v>
      </c>
      <c r="C18" s="433"/>
      <c r="D18" s="135">
        <v>572</v>
      </c>
      <c r="E18" s="135">
        <v>126</v>
      </c>
      <c r="F18" s="135">
        <v>627</v>
      </c>
      <c r="G18" s="135">
        <v>20</v>
      </c>
      <c r="H18" s="80">
        <f>SUM(D18:G18)</f>
        <v>1345</v>
      </c>
      <c r="I18" s="32"/>
      <c r="J18" s="418"/>
      <c r="K18" s="419"/>
      <c r="L18" s="418"/>
      <c r="M18" s="419"/>
      <c r="N18" s="418"/>
      <c r="O18" s="419"/>
      <c r="P18" s="418"/>
      <c r="Q18" s="419"/>
      <c r="R18" s="418">
        <v>1345</v>
      </c>
      <c r="S18" s="419"/>
      <c r="T18" s="418"/>
      <c r="U18" s="419"/>
      <c r="V18" s="420">
        <f>SUM(J18:U18)</f>
        <v>1345</v>
      </c>
      <c r="W18" s="421"/>
      <c r="X18" s="32"/>
      <c r="Y18" s="32"/>
      <c r="Z18" s="32"/>
      <c r="AA18" s="32"/>
      <c r="AB18" s="32"/>
      <c r="AC18" s="33"/>
    </row>
    <row r="19" spans="1:29" ht="12" customHeight="1" x14ac:dyDescent="0.2">
      <c r="A19" s="76">
        <v>10</v>
      </c>
      <c r="B19" s="368" t="s">
        <v>108</v>
      </c>
      <c r="C19" s="369"/>
      <c r="D19" s="136">
        <v>715</v>
      </c>
      <c r="E19" s="136">
        <v>431</v>
      </c>
      <c r="F19" s="136">
        <v>732</v>
      </c>
      <c r="G19" s="136">
        <v>117</v>
      </c>
      <c r="H19" s="81">
        <f t="shared" ref="H19:H38" si="0">SUM(D19:G19)</f>
        <v>1995</v>
      </c>
      <c r="I19" s="32"/>
      <c r="J19" s="408"/>
      <c r="K19" s="409"/>
      <c r="L19" s="408"/>
      <c r="M19" s="409"/>
      <c r="N19" s="408">
        <v>1397</v>
      </c>
      <c r="O19" s="409"/>
      <c r="P19" s="408">
        <v>598</v>
      </c>
      <c r="Q19" s="409"/>
      <c r="R19" s="408"/>
      <c r="S19" s="409"/>
      <c r="T19" s="408"/>
      <c r="U19" s="409"/>
      <c r="V19" s="412">
        <f>SUM(J19:U19)</f>
        <v>1995</v>
      </c>
      <c r="W19" s="413"/>
      <c r="X19" s="32"/>
      <c r="Y19" s="32"/>
      <c r="Z19" s="32"/>
      <c r="AA19" s="32"/>
      <c r="AB19" s="32"/>
      <c r="AC19" s="33"/>
    </row>
    <row r="20" spans="1:29" ht="12" customHeight="1" x14ac:dyDescent="0.2">
      <c r="A20" s="76">
        <v>11</v>
      </c>
      <c r="B20" s="368" t="s">
        <v>91</v>
      </c>
      <c r="C20" s="369"/>
      <c r="D20" s="136">
        <v>985</v>
      </c>
      <c r="E20" s="136">
        <v>334</v>
      </c>
      <c r="F20" s="136">
        <v>44</v>
      </c>
      <c r="G20" s="136"/>
      <c r="H20" s="81">
        <f t="shared" si="0"/>
        <v>1363</v>
      </c>
      <c r="I20" s="32"/>
      <c r="J20" s="408"/>
      <c r="K20" s="409"/>
      <c r="L20" s="408">
        <v>6</v>
      </c>
      <c r="M20" s="409"/>
      <c r="N20" s="408">
        <v>1357</v>
      </c>
      <c r="O20" s="409"/>
      <c r="P20" s="408"/>
      <c r="Q20" s="409"/>
      <c r="R20" s="408"/>
      <c r="S20" s="409"/>
      <c r="T20" s="408"/>
      <c r="U20" s="409"/>
      <c r="V20" s="412">
        <f t="shared" ref="V20:V37" si="1">SUM(J20:U20)</f>
        <v>1363</v>
      </c>
      <c r="W20" s="413"/>
      <c r="X20" s="32"/>
      <c r="Y20" s="32"/>
      <c r="Z20" s="32"/>
      <c r="AA20" s="32"/>
      <c r="AB20" s="32"/>
      <c r="AC20" s="33"/>
    </row>
    <row r="21" spans="1:29" ht="12" customHeight="1" x14ac:dyDescent="0.2">
      <c r="A21" s="76">
        <v>12</v>
      </c>
      <c r="B21" s="368" t="s">
        <v>92</v>
      </c>
      <c r="C21" s="369"/>
      <c r="D21" s="136">
        <v>1336</v>
      </c>
      <c r="E21" s="136">
        <v>185</v>
      </c>
      <c r="F21" s="136">
        <v>571</v>
      </c>
      <c r="G21" s="136">
        <v>357</v>
      </c>
      <c r="H21" s="81">
        <f t="shared" si="0"/>
        <v>2449</v>
      </c>
      <c r="I21" s="32"/>
      <c r="J21" s="408">
        <v>257</v>
      </c>
      <c r="K21" s="409"/>
      <c r="L21" s="408"/>
      <c r="M21" s="409"/>
      <c r="N21" s="408">
        <v>2150</v>
      </c>
      <c r="O21" s="409"/>
      <c r="P21" s="408">
        <v>42</v>
      </c>
      <c r="Q21" s="409"/>
      <c r="R21" s="408"/>
      <c r="S21" s="409"/>
      <c r="T21" s="408"/>
      <c r="U21" s="409"/>
      <c r="V21" s="412">
        <f t="shared" si="1"/>
        <v>2449</v>
      </c>
      <c r="W21" s="413"/>
      <c r="X21" s="32"/>
      <c r="Y21" s="32"/>
      <c r="Z21" s="32"/>
      <c r="AA21" s="32"/>
      <c r="AB21" s="32"/>
      <c r="AC21" s="33"/>
    </row>
    <row r="22" spans="1:29" ht="12" customHeight="1" x14ac:dyDescent="0.2">
      <c r="A22" s="76">
        <v>13</v>
      </c>
      <c r="B22" s="368" t="s">
        <v>93</v>
      </c>
      <c r="C22" s="369"/>
      <c r="D22" s="136">
        <v>666</v>
      </c>
      <c r="E22" s="136">
        <v>11</v>
      </c>
      <c r="F22" s="136">
        <v>102</v>
      </c>
      <c r="G22" s="136"/>
      <c r="H22" s="81">
        <f t="shared" si="0"/>
        <v>779</v>
      </c>
      <c r="I22" s="32"/>
      <c r="J22" s="408"/>
      <c r="K22" s="409"/>
      <c r="L22" s="408"/>
      <c r="M22" s="409"/>
      <c r="N22" s="408">
        <v>770</v>
      </c>
      <c r="O22" s="409"/>
      <c r="P22" s="408">
        <v>9</v>
      </c>
      <c r="Q22" s="409"/>
      <c r="R22" s="408"/>
      <c r="S22" s="409"/>
      <c r="T22" s="408"/>
      <c r="U22" s="409"/>
      <c r="V22" s="412">
        <f t="shared" si="1"/>
        <v>779</v>
      </c>
      <c r="W22" s="413"/>
      <c r="X22" s="32"/>
      <c r="Y22" s="32"/>
      <c r="Z22" s="32"/>
      <c r="AA22" s="32"/>
      <c r="AB22" s="32"/>
      <c r="AC22" s="33"/>
    </row>
    <row r="23" spans="1:29" ht="12" customHeight="1" x14ac:dyDescent="0.2">
      <c r="A23" s="76">
        <v>19</v>
      </c>
      <c r="B23" s="368" t="s">
        <v>109</v>
      </c>
      <c r="C23" s="369"/>
      <c r="D23" s="136">
        <v>890</v>
      </c>
      <c r="E23" s="136">
        <v>323</v>
      </c>
      <c r="F23" s="136">
        <v>1077</v>
      </c>
      <c r="G23" s="136">
        <v>207</v>
      </c>
      <c r="H23" s="81">
        <f t="shared" si="0"/>
        <v>2497</v>
      </c>
      <c r="I23" s="32"/>
      <c r="J23" s="408"/>
      <c r="K23" s="409"/>
      <c r="L23" s="408"/>
      <c r="M23" s="409"/>
      <c r="N23" s="408"/>
      <c r="O23" s="409"/>
      <c r="P23" s="408">
        <v>2497</v>
      </c>
      <c r="Q23" s="409"/>
      <c r="R23" s="408"/>
      <c r="S23" s="409"/>
      <c r="T23" s="408"/>
      <c r="U23" s="409"/>
      <c r="V23" s="412">
        <f t="shared" si="1"/>
        <v>2497</v>
      </c>
      <c r="W23" s="413"/>
      <c r="X23" s="32"/>
      <c r="Y23" s="32"/>
      <c r="Z23" s="32"/>
      <c r="AA23" s="32"/>
      <c r="AB23" s="32"/>
      <c r="AC23" s="33"/>
    </row>
    <row r="24" spans="1:29" ht="12" customHeight="1" x14ac:dyDescent="0.2">
      <c r="A24" s="76">
        <v>20</v>
      </c>
      <c r="B24" s="368" t="s">
        <v>94</v>
      </c>
      <c r="C24" s="369"/>
      <c r="D24" s="136">
        <v>905</v>
      </c>
      <c r="E24" s="136">
        <v>703</v>
      </c>
      <c r="F24" s="136">
        <v>326</v>
      </c>
      <c r="G24" s="136"/>
      <c r="H24" s="81">
        <f t="shared" si="0"/>
        <v>1934</v>
      </c>
      <c r="I24" s="32"/>
      <c r="J24" s="408"/>
      <c r="K24" s="409"/>
      <c r="L24" s="408">
        <v>1934</v>
      </c>
      <c r="M24" s="409"/>
      <c r="N24" s="408"/>
      <c r="O24" s="409"/>
      <c r="P24" s="408"/>
      <c r="Q24" s="409"/>
      <c r="R24" s="408"/>
      <c r="S24" s="409"/>
      <c r="T24" s="408"/>
      <c r="U24" s="409"/>
      <c r="V24" s="412">
        <f t="shared" si="1"/>
        <v>1934</v>
      </c>
      <c r="W24" s="413"/>
      <c r="X24" s="32"/>
      <c r="Y24" s="32"/>
      <c r="Z24" s="32"/>
      <c r="AA24" s="32"/>
      <c r="AB24" s="32"/>
      <c r="AC24" s="33"/>
    </row>
    <row r="25" spans="1:29" ht="12" customHeight="1" x14ac:dyDescent="0.2">
      <c r="A25" s="76">
        <v>21</v>
      </c>
      <c r="B25" s="368" t="s">
        <v>95</v>
      </c>
      <c r="C25" s="369"/>
      <c r="D25" s="136">
        <v>736</v>
      </c>
      <c r="E25" s="136">
        <v>296</v>
      </c>
      <c r="F25" s="136">
        <v>375</v>
      </c>
      <c r="G25" s="136">
        <v>61</v>
      </c>
      <c r="H25" s="81">
        <f t="shared" si="0"/>
        <v>1468</v>
      </c>
      <c r="I25" s="32"/>
      <c r="J25" s="408"/>
      <c r="K25" s="409"/>
      <c r="L25" s="408"/>
      <c r="M25" s="409"/>
      <c r="N25" s="408"/>
      <c r="O25" s="409"/>
      <c r="P25" s="408"/>
      <c r="Q25" s="409"/>
      <c r="R25" s="408"/>
      <c r="S25" s="409"/>
      <c r="T25" s="408"/>
      <c r="U25" s="409"/>
      <c r="V25" s="412">
        <f t="shared" si="1"/>
        <v>0</v>
      </c>
      <c r="W25" s="413"/>
      <c r="X25" s="32"/>
      <c r="Y25" s="32"/>
      <c r="Z25" s="32"/>
      <c r="AA25" s="32"/>
      <c r="AB25" s="32"/>
      <c r="AC25" s="33"/>
    </row>
    <row r="26" spans="1:29" ht="12" customHeight="1" x14ac:dyDescent="0.2">
      <c r="A26" s="76">
        <v>22</v>
      </c>
      <c r="B26" s="368" t="s">
        <v>96</v>
      </c>
      <c r="C26" s="369"/>
      <c r="D26" s="136">
        <v>29</v>
      </c>
      <c r="E26" s="136"/>
      <c r="F26" s="136"/>
      <c r="G26" s="136"/>
      <c r="H26" s="81">
        <f t="shared" si="0"/>
        <v>29</v>
      </c>
      <c r="I26" s="32"/>
      <c r="J26" s="408">
        <v>1468</v>
      </c>
      <c r="K26" s="409"/>
      <c r="L26" s="408"/>
      <c r="M26" s="409"/>
      <c r="N26" s="408"/>
      <c r="O26" s="409"/>
      <c r="P26" s="408"/>
      <c r="Q26" s="409"/>
      <c r="R26" s="408"/>
      <c r="S26" s="409"/>
      <c r="T26" s="408"/>
      <c r="U26" s="409"/>
      <c r="V26" s="412">
        <f t="shared" si="1"/>
        <v>1468</v>
      </c>
      <c r="W26" s="413"/>
      <c r="X26" s="32"/>
      <c r="Y26" s="32"/>
      <c r="Z26" s="32"/>
      <c r="AA26" s="32"/>
      <c r="AB26" s="32"/>
      <c r="AC26" s="33"/>
    </row>
    <row r="27" spans="1:29" ht="12" customHeight="1" x14ac:dyDescent="0.2">
      <c r="A27" s="76">
        <v>26</v>
      </c>
      <c r="B27" s="368" t="s">
        <v>97</v>
      </c>
      <c r="C27" s="369"/>
      <c r="D27" s="136">
        <v>64</v>
      </c>
      <c r="E27" s="136">
        <v>37</v>
      </c>
      <c r="F27" s="136">
        <v>56</v>
      </c>
      <c r="G27" s="136">
        <v>25</v>
      </c>
      <c r="H27" s="81">
        <f t="shared" si="0"/>
        <v>182</v>
      </c>
      <c r="I27" s="32"/>
      <c r="J27" s="408"/>
      <c r="K27" s="409"/>
      <c r="L27" s="408"/>
      <c r="M27" s="409"/>
      <c r="N27" s="408"/>
      <c r="O27" s="409"/>
      <c r="P27" s="408">
        <v>29</v>
      </c>
      <c r="Q27" s="409"/>
      <c r="R27" s="408">
        <v>182</v>
      </c>
      <c r="S27" s="409"/>
      <c r="T27" s="408"/>
      <c r="U27" s="409"/>
      <c r="V27" s="412">
        <f t="shared" si="1"/>
        <v>211</v>
      </c>
      <c r="W27" s="413"/>
      <c r="X27" s="32"/>
      <c r="Y27" s="32"/>
      <c r="Z27" s="32"/>
      <c r="AA27" s="32"/>
      <c r="AB27" s="32"/>
      <c r="AC27" s="33"/>
    </row>
    <row r="28" spans="1:29" ht="12" customHeight="1" x14ac:dyDescent="0.2">
      <c r="A28" s="76">
        <v>29</v>
      </c>
      <c r="B28" s="368" t="s">
        <v>98</v>
      </c>
      <c r="C28" s="369"/>
      <c r="D28" s="136">
        <v>291</v>
      </c>
      <c r="E28" s="136">
        <v>86</v>
      </c>
      <c r="F28" s="136">
        <v>415</v>
      </c>
      <c r="G28" s="136">
        <v>249</v>
      </c>
      <c r="H28" s="81">
        <f t="shared" si="0"/>
        <v>1041</v>
      </c>
      <c r="I28" s="32"/>
      <c r="J28" s="408"/>
      <c r="K28" s="409"/>
      <c r="L28" s="408"/>
      <c r="M28" s="409"/>
      <c r="N28" s="408"/>
      <c r="O28" s="409"/>
      <c r="P28" s="408">
        <v>1013</v>
      </c>
      <c r="Q28" s="409"/>
      <c r="R28" s="408"/>
      <c r="S28" s="409"/>
      <c r="T28" s="408">
        <v>28</v>
      </c>
      <c r="U28" s="409"/>
      <c r="V28" s="412">
        <f t="shared" si="1"/>
        <v>1041</v>
      </c>
      <c r="W28" s="413"/>
      <c r="X28" s="32"/>
      <c r="Y28" s="32"/>
      <c r="Z28" s="32"/>
      <c r="AA28" s="32"/>
      <c r="AB28" s="32"/>
      <c r="AC28" s="33"/>
    </row>
    <row r="29" spans="1:29" ht="12" customHeight="1" x14ac:dyDescent="0.2">
      <c r="A29" s="76">
        <v>30</v>
      </c>
      <c r="B29" s="368" t="s">
        <v>99</v>
      </c>
      <c r="C29" s="369"/>
      <c r="D29" s="136">
        <v>967</v>
      </c>
      <c r="E29" s="136">
        <v>256</v>
      </c>
      <c r="F29" s="136">
        <v>544</v>
      </c>
      <c r="G29" s="136">
        <v>7</v>
      </c>
      <c r="H29" s="81">
        <f t="shared" si="0"/>
        <v>1774</v>
      </c>
      <c r="I29" s="32"/>
      <c r="J29" s="408"/>
      <c r="K29" s="409"/>
      <c r="L29" s="408"/>
      <c r="M29" s="409"/>
      <c r="N29" s="408">
        <v>1774</v>
      </c>
      <c r="O29" s="409"/>
      <c r="P29" s="408"/>
      <c r="Q29" s="409"/>
      <c r="R29" s="408"/>
      <c r="S29" s="409"/>
      <c r="T29" s="408"/>
      <c r="U29" s="409"/>
      <c r="V29" s="412">
        <f t="shared" si="1"/>
        <v>1774</v>
      </c>
      <c r="W29" s="413"/>
      <c r="X29" s="32"/>
      <c r="Y29" s="32"/>
      <c r="Z29" s="32"/>
      <c r="AA29" s="32"/>
      <c r="AB29" s="32"/>
      <c r="AC29" s="33"/>
    </row>
    <row r="30" spans="1:29" ht="12" customHeight="1" x14ac:dyDescent="0.2">
      <c r="A30" s="76">
        <v>31</v>
      </c>
      <c r="B30" s="368" t="s">
        <v>100</v>
      </c>
      <c r="C30" s="369"/>
      <c r="D30" s="136">
        <v>929</v>
      </c>
      <c r="E30" s="136">
        <v>379</v>
      </c>
      <c r="F30" s="136">
        <v>1717</v>
      </c>
      <c r="G30" s="136">
        <v>48</v>
      </c>
      <c r="H30" s="81">
        <f t="shared" si="0"/>
        <v>3073</v>
      </c>
      <c r="I30" s="32"/>
      <c r="J30" s="408"/>
      <c r="K30" s="409"/>
      <c r="L30" s="408"/>
      <c r="M30" s="409"/>
      <c r="N30" s="408">
        <v>2996</v>
      </c>
      <c r="O30" s="409"/>
      <c r="P30" s="408">
        <v>77</v>
      </c>
      <c r="Q30" s="409"/>
      <c r="R30" s="408"/>
      <c r="S30" s="409"/>
      <c r="T30" s="408"/>
      <c r="U30" s="409"/>
      <c r="V30" s="412">
        <f t="shared" si="1"/>
        <v>3073</v>
      </c>
      <c r="W30" s="413"/>
      <c r="X30" s="32"/>
      <c r="Y30" s="32"/>
      <c r="Z30" s="32"/>
      <c r="AA30" s="32"/>
      <c r="AB30" s="32"/>
      <c r="AC30" s="33"/>
    </row>
    <row r="31" spans="1:29" ht="12" customHeight="1" x14ac:dyDescent="0.2">
      <c r="A31" s="76">
        <v>32</v>
      </c>
      <c r="B31" s="368" t="s">
        <v>101</v>
      </c>
      <c r="C31" s="369"/>
      <c r="D31" s="136">
        <v>416</v>
      </c>
      <c r="E31" s="136"/>
      <c r="F31" s="136"/>
      <c r="G31" s="136">
        <v>27</v>
      </c>
      <c r="H31" s="81">
        <f t="shared" si="0"/>
        <v>443</v>
      </c>
      <c r="I31" s="32"/>
      <c r="J31" s="408"/>
      <c r="K31" s="409"/>
      <c r="L31" s="408"/>
      <c r="M31" s="409"/>
      <c r="N31" s="408">
        <v>171</v>
      </c>
      <c r="O31" s="409"/>
      <c r="P31" s="408">
        <v>272</v>
      </c>
      <c r="Q31" s="409"/>
      <c r="R31" s="408"/>
      <c r="S31" s="409"/>
      <c r="T31" s="408"/>
      <c r="U31" s="409"/>
      <c r="V31" s="412">
        <f t="shared" si="1"/>
        <v>443</v>
      </c>
      <c r="W31" s="413"/>
      <c r="X31" s="32"/>
      <c r="Y31" s="32"/>
      <c r="Z31" s="32"/>
      <c r="AA31" s="32"/>
      <c r="AB31" s="32"/>
      <c r="AC31" s="33"/>
    </row>
    <row r="32" spans="1:29" ht="12" customHeight="1" x14ac:dyDescent="0.2">
      <c r="A32" s="76">
        <v>33</v>
      </c>
      <c r="B32" s="368" t="s">
        <v>102</v>
      </c>
      <c r="C32" s="369"/>
      <c r="D32" s="136">
        <v>2812</v>
      </c>
      <c r="E32" s="136">
        <v>337</v>
      </c>
      <c r="F32" s="136">
        <v>2067</v>
      </c>
      <c r="G32" s="136">
        <v>182</v>
      </c>
      <c r="H32" s="81">
        <f t="shared" si="0"/>
        <v>5398</v>
      </c>
      <c r="I32" s="32"/>
      <c r="J32" s="408"/>
      <c r="K32" s="409"/>
      <c r="L32" s="408"/>
      <c r="M32" s="409"/>
      <c r="N32" s="408">
        <v>5134</v>
      </c>
      <c r="O32" s="409"/>
      <c r="P32" s="408">
        <v>200</v>
      </c>
      <c r="Q32" s="409"/>
      <c r="R32" s="408"/>
      <c r="S32" s="409"/>
      <c r="T32" s="408">
        <v>64</v>
      </c>
      <c r="U32" s="409"/>
      <c r="V32" s="412">
        <f t="shared" si="1"/>
        <v>5398</v>
      </c>
      <c r="W32" s="413"/>
      <c r="X32" s="32"/>
      <c r="Y32" s="32"/>
      <c r="Z32" s="32"/>
      <c r="AA32" s="32"/>
      <c r="AB32" s="32"/>
      <c r="AC32" s="33"/>
    </row>
    <row r="33" spans="1:29" ht="12" customHeight="1" x14ac:dyDescent="0.2">
      <c r="A33" s="76">
        <v>34</v>
      </c>
      <c r="B33" s="368" t="s">
        <v>103</v>
      </c>
      <c r="C33" s="369"/>
      <c r="D33" s="136">
        <v>642</v>
      </c>
      <c r="E33" s="136">
        <v>286</v>
      </c>
      <c r="F33" s="136">
        <v>670</v>
      </c>
      <c r="G33" s="136">
        <v>32</v>
      </c>
      <c r="H33" s="81">
        <f t="shared" si="0"/>
        <v>1630</v>
      </c>
      <c r="I33" s="32"/>
      <c r="J33" s="408"/>
      <c r="K33" s="409"/>
      <c r="L33" s="408"/>
      <c r="M33" s="409"/>
      <c r="N33" s="408">
        <v>30</v>
      </c>
      <c r="O33" s="409"/>
      <c r="P33" s="408">
        <v>1600</v>
      </c>
      <c r="Q33" s="409"/>
      <c r="R33" s="408"/>
      <c r="S33" s="409"/>
      <c r="T33" s="408"/>
      <c r="U33" s="409"/>
      <c r="V33" s="412">
        <f t="shared" si="1"/>
        <v>1630</v>
      </c>
      <c r="W33" s="413"/>
      <c r="X33" s="32"/>
      <c r="Y33" s="32"/>
      <c r="Z33" s="32"/>
      <c r="AA33" s="32"/>
      <c r="AB33" s="32"/>
      <c r="AC33" s="33"/>
    </row>
    <row r="34" spans="1:29" ht="12" customHeight="1" x14ac:dyDescent="0.2">
      <c r="A34" s="76">
        <v>35</v>
      </c>
      <c r="B34" s="368" t="s">
        <v>104</v>
      </c>
      <c r="C34" s="369"/>
      <c r="D34" s="136">
        <v>1481</v>
      </c>
      <c r="E34" s="136">
        <v>582</v>
      </c>
      <c r="F34" s="136">
        <v>766</v>
      </c>
      <c r="G34" s="136">
        <v>6</v>
      </c>
      <c r="H34" s="81">
        <f t="shared" si="0"/>
        <v>2835</v>
      </c>
      <c r="I34" s="32"/>
      <c r="J34" s="408"/>
      <c r="K34" s="409"/>
      <c r="L34" s="408"/>
      <c r="M34" s="409"/>
      <c r="N34" s="408">
        <v>2823</v>
      </c>
      <c r="O34" s="409"/>
      <c r="P34" s="408">
        <v>12</v>
      </c>
      <c r="Q34" s="409"/>
      <c r="R34" s="408"/>
      <c r="S34" s="409"/>
      <c r="T34" s="408"/>
      <c r="U34" s="409"/>
      <c r="V34" s="412">
        <f t="shared" si="1"/>
        <v>2835</v>
      </c>
      <c r="W34" s="413"/>
      <c r="X34" s="32"/>
      <c r="Y34" s="32"/>
      <c r="Z34" s="32"/>
      <c r="AA34" s="32"/>
      <c r="AB34" s="32"/>
      <c r="AC34" s="33"/>
    </row>
    <row r="35" spans="1:29" ht="12" customHeight="1" x14ac:dyDescent="0.2">
      <c r="A35" s="76">
        <v>36</v>
      </c>
      <c r="B35" s="368" t="s">
        <v>105</v>
      </c>
      <c r="C35" s="369"/>
      <c r="D35" s="136">
        <v>493</v>
      </c>
      <c r="E35" s="136">
        <v>203</v>
      </c>
      <c r="F35" s="136">
        <v>73</v>
      </c>
      <c r="G35" s="136"/>
      <c r="H35" s="81">
        <f t="shared" si="0"/>
        <v>769</v>
      </c>
      <c r="I35" s="32"/>
      <c r="J35" s="408"/>
      <c r="K35" s="409"/>
      <c r="L35" s="408"/>
      <c r="M35" s="409"/>
      <c r="N35" s="408">
        <v>769</v>
      </c>
      <c r="O35" s="409"/>
      <c r="P35" s="408"/>
      <c r="Q35" s="409"/>
      <c r="R35" s="408"/>
      <c r="S35" s="409"/>
      <c r="T35" s="408"/>
      <c r="U35" s="409"/>
      <c r="V35" s="412">
        <f t="shared" si="1"/>
        <v>769</v>
      </c>
      <c r="W35" s="413"/>
      <c r="X35" s="32"/>
      <c r="Y35" s="32"/>
      <c r="Z35" s="32"/>
      <c r="AA35" s="32"/>
      <c r="AB35" s="32"/>
      <c r="AC35" s="33"/>
    </row>
    <row r="36" spans="1:29" ht="12" customHeight="1" x14ac:dyDescent="0.2">
      <c r="A36" s="76">
        <v>38</v>
      </c>
      <c r="B36" s="368" t="s">
        <v>106</v>
      </c>
      <c r="C36" s="369"/>
      <c r="D36" s="136">
        <v>1889</v>
      </c>
      <c r="E36" s="136">
        <v>813</v>
      </c>
      <c r="F36" s="136">
        <v>1436</v>
      </c>
      <c r="G36" s="136">
        <v>134</v>
      </c>
      <c r="H36" s="81">
        <f t="shared" si="0"/>
        <v>4272</v>
      </c>
      <c r="I36" s="32"/>
      <c r="J36" s="408"/>
      <c r="K36" s="409"/>
      <c r="L36" s="408"/>
      <c r="M36" s="409"/>
      <c r="N36" s="408"/>
      <c r="O36" s="409"/>
      <c r="P36" s="408">
        <v>4272</v>
      </c>
      <c r="Q36" s="409"/>
      <c r="R36" s="408"/>
      <c r="S36" s="409"/>
      <c r="T36" s="408"/>
      <c r="U36" s="409"/>
      <c r="V36" s="412">
        <f t="shared" si="1"/>
        <v>4272</v>
      </c>
      <c r="W36" s="413"/>
      <c r="X36" s="32"/>
      <c r="Y36" s="32"/>
      <c r="Z36" s="32"/>
      <c r="AA36" s="32"/>
      <c r="AB36" s="32"/>
      <c r="AC36" s="33"/>
    </row>
    <row r="37" spans="1:29" ht="12" customHeight="1" x14ac:dyDescent="0.2">
      <c r="A37" s="76">
        <v>39</v>
      </c>
      <c r="B37" s="368" t="s">
        <v>107</v>
      </c>
      <c r="C37" s="369"/>
      <c r="D37" s="136">
        <v>463</v>
      </c>
      <c r="E37" s="136">
        <v>389</v>
      </c>
      <c r="F37" s="136">
        <v>338</v>
      </c>
      <c r="G37" s="136">
        <v>7</v>
      </c>
      <c r="H37" s="81">
        <f t="shared" si="0"/>
        <v>1197</v>
      </c>
      <c r="I37" s="32"/>
      <c r="J37" s="408"/>
      <c r="K37" s="409"/>
      <c r="L37" s="408"/>
      <c r="M37" s="409"/>
      <c r="N37" s="408">
        <v>451</v>
      </c>
      <c r="O37" s="409"/>
      <c r="P37" s="408">
        <v>740</v>
      </c>
      <c r="Q37" s="409"/>
      <c r="R37" s="408"/>
      <c r="S37" s="409"/>
      <c r="T37" s="408">
        <v>6</v>
      </c>
      <c r="U37" s="409"/>
      <c r="V37" s="412">
        <f t="shared" si="1"/>
        <v>1197</v>
      </c>
      <c r="W37" s="413"/>
      <c r="X37" s="32"/>
      <c r="Y37" s="32"/>
      <c r="Z37" s="32"/>
      <c r="AA37" s="32"/>
      <c r="AB37" s="32"/>
      <c r="AC37" s="33"/>
    </row>
    <row r="38" spans="1:29" ht="12" customHeight="1" x14ac:dyDescent="0.2">
      <c r="A38" s="76">
        <v>50</v>
      </c>
      <c r="B38" s="368" t="s">
        <v>264</v>
      </c>
      <c r="C38" s="369"/>
      <c r="D38" s="136">
        <v>95</v>
      </c>
      <c r="E38" s="136"/>
      <c r="F38" s="136"/>
      <c r="G38" s="136"/>
      <c r="H38" s="81">
        <f t="shared" si="0"/>
        <v>95</v>
      </c>
      <c r="I38" s="32"/>
      <c r="J38" s="410"/>
      <c r="K38" s="411"/>
      <c r="L38" s="410"/>
      <c r="M38" s="411"/>
      <c r="N38" s="410">
        <v>18</v>
      </c>
      <c r="O38" s="411"/>
      <c r="P38" s="410">
        <v>77</v>
      </c>
      <c r="Q38" s="411"/>
      <c r="R38" s="410"/>
      <c r="S38" s="411"/>
      <c r="T38" s="410"/>
      <c r="U38" s="411"/>
      <c r="V38" s="412">
        <f t="shared" ref="V38" si="2">SUM(J38:U38)</f>
        <v>95</v>
      </c>
      <c r="W38" s="413"/>
      <c r="X38" s="32"/>
      <c r="Y38" s="32"/>
      <c r="Z38" s="32"/>
      <c r="AA38" s="32"/>
      <c r="AB38" s="32"/>
      <c r="AC38" s="33"/>
    </row>
    <row r="39" spans="1:29" ht="14.25" x14ac:dyDescent="0.2">
      <c r="A39" s="6" t="s">
        <v>65</v>
      </c>
      <c r="B39" s="7"/>
      <c r="C39" s="7"/>
      <c r="D39" s="13">
        <f>SUM(D18:D38)</f>
        <v>17376</v>
      </c>
      <c r="E39" s="13">
        <f t="shared" ref="E39:G39" si="3">SUM(E18:E38)</f>
        <v>5777</v>
      </c>
      <c r="F39" s="13">
        <f t="shared" si="3"/>
        <v>11936</v>
      </c>
      <c r="G39" s="13">
        <f t="shared" si="3"/>
        <v>1479</v>
      </c>
      <c r="H39" s="14">
        <f>SUM(H18:H38)</f>
        <v>36568</v>
      </c>
      <c r="I39" s="32"/>
      <c r="J39" s="414">
        <f t="shared" ref="J39:N39" si="4">SUM(J18:K38)</f>
        <v>1725</v>
      </c>
      <c r="K39" s="415"/>
      <c r="L39" s="414">
        <f t="shared" si="4"/>
        <v>1940</v>
      </c>
      <c r="M39" s="415"/>
      <c r="N39" s="414">
        <f t="shared" si="4"/>
        <v>19840</v>
      </c>
      <c r="O39" s="415"/>
      <c r="P39" s="414">
        <f t="shared" ref="P39" si="5">SUM(P18:Q38)</f>
        <v>11438</v>
      </c>
      <c r="Q39" s="415"/>
      <c r="R39" s="414">
        <f t="shared" ref="R39" si="6">SUM(R18:S38)</f>
        <v>1527</v>
      </c>
      <c r="S39" s="415"/>
      <c r="T39" s="414">
        <f t="shared" ref="T39" si="7">SUM(T18:U38)</f>
        <v>98</v>
      </c>
      <c r="U39" s="415"/>
      <c r="V39" s="414">
        <f>SUM(V18:W38)</f>
        <v>36568</v>
      </c>
      <c r="W39" s="415"/>
      <c r="X39" s="32"/>
      <c r="Y39" s="32"/>
      <c r="Z39" s="32"/>
      <c r="AA39" s="32"/>
      <c r="AB39" s="32"/>
      <c r="AC39" s="33"/>
    </row>
    <row r="40" spans="1:29" x14ac:dyDescent="0.2">
      <c r="A40" s="31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3"/>
    </row>
    <row r="41" spans="1:29" x14ac:dyDescent="0.2">
      <c r="A41" s="31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3"/>
    </row>
    <row r="42" spans="1:29" ht="36" x14ac:dyDescent="0.2">
      <c r="A42" s="31"/>
      <c r="B42" s="190" t="s">
        <v>315</v>
      </c>
      <c r="C42" s="157" t="s">
        <v>312</v>
      </c>
      <c r="D42" s="157" t="s">
        <v>314</v>
      </c>
      <c r="E42" s="157" t="s">
        <v>313</v>
      </c>
      <c r="F42" s="32"/>
      <c r="G42" s="32"/>
      <c r="H42" s="32"/>
      <c r="I42" s="32"/>
      <c r="J42" s="427" t="s">
        <v>261</v>
      </c>
      <c r="K42" s="427"/>
      <c r="L42" s="427"/>
      <c r="M42" s="426" t="s">
        <v>73</v>
      </c>
      <c r="N42" s="426"/>
      <c r="O42" s="426" t="s">
        <v>74</v>
      </c>
      <c r="P42" s="426"/>
      <c r="Q42" s="426" t="s">
        <v>75</v>
      </c>
      <c r="R42" s="426"/>
      <c r="S42" s="426" t="s">
        <v>76</v>
      </c>
      <c r="T42" s="426"/>
      <c r="U42" s="32"/>
      <c r="V42" s="32"/>
      <c r="W42" s="32"/>
      <c r="X42" s="32"/>
      <c r="Y42" s="32"/>
      <c r="Z42" s="32"/>
      <c r="AA42" s="32"/>
      <c r="AB42" s="32"/>
      <c r="AC42" s="33"/>
    </row>
    <row r="43" spans="1:29" s="117" customFormat="1" ht="19.5" customHeight="1" x14ac:dyDescent="0.2">
      <c r="A43" s="77"/>
      <c r="B43" s="208" t="s">
        <v>106</v>
      </c>
      <c r="C43" s="205">
        <v>2110</v>
      </c>
      <c r="D43" s="205">
        <v>4272</v>
      </c>
      <c r="E43" s="205">
        <f>SUM(D43-C43)</f>
        <v>2162</v>
      </c>
      <c r="F43" s="32"/>
      <c r="G43" s="32"/>
      <c r="H43" s="32"/>
      <c r="I43" s="66"/>
      <c r="J43" s="429" t="s">
        <v>72</v>
      </c>
      <c r="K43" s="429"/>
      <c r="L43" s="429"/>
      <c r="M43" s="428" t="s">
        <v>87</v>
      </c>
      <c r="N43" s="428"/>
      <c r="O43" s="423" t="s">
        <v>77</v>
      </c>
      <c r="P43" s="423"/>
      <c r="Q43" s="423" t="s">
        <v>77</v>
      </c>
      <c r="R43" s="423"/>
      <c r="S43" s="430">
        <v>7657</v>
      </c>
      <c r="T43" s="430"/>
      <c r="U43" s="94"/>
      <c r="V43" s="66"/>
      <c r="W43" s="66"/>
      <c r="X43" s="66"/>
      <c r="Y43" s="66"/>
      <c r="Z43" s="66"/>
      <c r="AA43" s="66"/>
      <c r="AB43" s="66"/>
      <c r="AC43" s="67"/>
    </row>
    <row r="44" spans="1:29" ht="19.5" customHeight="1" x14ac:dyDescent="0.2">
      <c r="A44" s="31"/>
      <c r="B44" s="209" t="s">
        <v>95</v>
      </c>
      <c r="C44" s="206">
        <v>31</v>
      </c>
      <c r="D44" s="206">
        <v>1468</v>
      </c>
      <c r="E44" s="206">
        <f t="shared" ref="E44:E63" si="8">SUM(D44-C44)</f>
        <v>1437</v>
      </c>
      <c r="F44" s="32"/>
      <c r="G44" s="32"/>
      <c r="H44" s="32"/>
      <c r="I44" s="32"/>
      <c r="J44" s="429"/>
      <c r="K44" s="429"/>
      <c r="L44" s="429"/>
      <c r="M44" s="428"/>
      <c r="N44" s="428"/>
      <c r="O44" s="423" t="s">
        <v>77</v>
      </c>
      <c r="P44" s="423"/>
      <c r="Q44" s="306" t="s">
        <v>88</v>
      </c>
      <c r="R44" s="306"/>
      <c r="S44" s="424">
        <v>47</v>
      </c>
      <c r="T44" s="424"/>
      <c r="U44" s="94"/>
      <c r="V44" s="32"/>
      <c r="W44" s="32"/>
      <c r="X44" s="32"/>
      <c r="Y44" s="32"/>
      <c r="Z44" s="32"/>
      <c r="AA44" s="32"/>
      <c r="AB44" s="32"/>
      <c r="AC44" s="33"/>
    </row>
    <row r="45" spans="1:29" ht="19.5" customHeight="1" x14ac:dyDescent="0.2">
      <c r="A45" s="31"/>
      <c r="B45" s="209" t="s">
        <v>104</v>
      </c>
      <c r="C45" s="206">
        <v>2152</v>
      </c>
      <c r="D45" s="206">
        <v>2835</v>
      </c>
      <c r="E45" s="206">
        <f t="shared" si="8"/>
        <v>683</v>
      </c>
      <c r="F45" s="32"/>
      <c r="G45" s="32"/>
      <c r="H45" s="32"/>
      <c r="I45" s="32"/>
      <c r="J45" s="429"/>
      <c r="K45" s="429"/>
      <c r="L45" s="429"/>
      <c r="M45" s="428"/>
      <c r="N45" s="428"/>
      <c r="O45" s="306" t="s">
        <v>88</v>
      </c>
      <c r="P45" s="306"/>
      <c r="Q45" s="423" t="s">
        <v>77</v>
      </c>
      <c r="R45" s="423"/>
      <c r="S45" s="424">
        <v>302</v>
      </c>
      <c r="T45" s="424"/>
      <c r="U45" s="94"/>
      <c r="V45" s="32"/>
      <c r="W45" s="32"/>
      <c r="X45" s="32"/>
      <c r="Y45" s="32"/>
      <c r="Z45" s="32"/>
      <c r="AA45" s="32"/>
      <c r="AB45" s="32"/>
      <c r="AC45" s="33"/>
    </row>
    <row r="46" spans="1:29" ht="19.5" customHeight="1" x14ac:dyDescent="0.2">
      <c r="A46" s="31"/>
      <c r="B46" s="209" t="s">
        <v>105</v>
      </c>
      <c r="C46" s="206">
        <v>568</v>
      </c>
      <c r="D46" s="206">
        <v>769</v>
      </c>
      <c r="E46" s="206">
        <f t="shared" si="8"/>
        <v>201</v>
      </c>
      <c r="F46" s="32"/>
      <c r="G46" s="32"/>
      <c r="H46" s="32"/>
      <c r="I46" s="32"/>
      <c r="J46" s="429"/>
      <c r="K46" s="429"/>
      <c r="L46" s="429"/>
      <c r="M46" s="428"/>
      <c r="N46" s="428"/>
      <c r="O46" s="313" t="s">
        <v>88</v>
      </c>
      <c r="P46" s="313"/>
      <c r="Q46" s="313" t="s">
        <v>88</v>
      </c>
      <c r="R46" s="313"/>
      <c r="S46" s="422">
        <v>108</v>
      </c>
      <c r="T46" s="422"/>
      <c r="U46" s="94"/>
      <c r="V46" s="32"/>
      <c r="W46" s="32"/>
      <c r="X46" s="32"/>
      <c r="Y46" s="32"/>
      <c r="Z46" s="32"/>
      <c r="AA46" s="32"/>
      <c r="AB46" s="32"/>
      <c r="AC46" s="33"/>
    </row>
    <row r="47" spans="1:29" ht="19.5" customHeight="1" x14ac:dyDescent="0.2">
      <c r="A47" s="31"/>
      <c r="B47" s="209" t="s">
        <v>90</v>
      </c>
      <c r="C47" s="206">
        <v>1015</v>
      </c>
      <c r="D47" s="206">
        <v>1345</v>
      </c>
      <c r="E47" s="206">
        <f t="shared" si="8"/>
        <v>330</v>
      </c>
      <c r="F47" s="32"/>
      <c r="G47" s="32"/>
      <c r="H47" s="32"/>
      <c r="I47" s="32"/>
      <c r="J47" s="429"/>
      <c r="K47" s="429"/>
      <c r="L47" s="429"/>
      <c r="M47" s="425" t="s">
        <v>88</v>
      </c>
      <c r="N47" s="425"/>
      <c r="O47" s="423" t="s">
        <v>77</v>
      </c>
      <c r="P47" s="423"/>
      <c r="Q47" s="423" t="s">
        <v>77</v>
      </c>
      <c r="R47" s="423"/>
      <c r="S47" s="430">
        <v>2559</v>
      </c>
      <c r="T47" s="430"/>
      <c r="U47" s="94"/>
      <c r="V47" s="32"/>
      <c r="W47" s="32"/>
      <c r="X47" s="32"/>
      <c r="Y47" s="32"/>
      <c r="Z47" s="32"/>
      <c r="AA47" s="32"/>
      <c r="AB47" s="32"/>
      <c r="AC47" s="33"/>
    </row>
    <row r="48" spans="1:29" ht="19.5" customHeight="1" x14ac:dyDescent="0.2">
      <c r="A48" s="31"/>
      <c r="B48" s="209" t="s">
        <v>101</v>
      </c>
      <c r="C48" s="206">
        <v>430</v>
      </c>
      <c r="D48" s="206">
        <v>443</v>
      </c>
      <c r="E48" s="206">
        <f t="shared" si="8"/>
        <v>13</v>
      </c>
      <c r="F48" s="32"/>
      <c r="G48" s="32"/>
      <c r="H48" s="32"/>
      <c r="I48" s="32"/>
      <c r="J48" s="429"/>
      <c r="K48" s="429"/>
      <c r="L48" s="429"/>
      <c r="M48" s="425"/>
      <c r="N48" s="425"/>
      <c r="O48" s="423" t="s">
        <v>77</v>
      </c>
      <c r="P48" s="423"/>
      <c r="Q48" s="306" t="s">
        <v>88</v>
      </c>
      <c r="R48" s="306"/>
      <c r="S48" s="424">
        <v>328</v>
      </c>
      <c r="T48" s="424"/>
      <c r="U48" s="94"/>
      <c r="V48" s="32"/>
      <c r="W48" s="32"/>
      <c r="X48" s="32"/>
      <c r="Y48" s="32"/>
      <c r="Z48" s="32"/>
      <c r="AA48" s="32"/>
      <c r="AB48" s="32"/>
      <c r="AC48" s="33"/>
    </row>
    <row r="49" spans="1:29" ht="19.5" customHeight="1" x14ac:dyDescent="0.2">
      <c r="A49" s="31"/>
      <c r="B49" s="209" t="s">
        <v>98</v>
      </c>
      <c r="C49" s="206">
        <v>683</v>
      </c>
      <c r="D49" s="206">
        <v>1041</v>
      </c>
      <c r="E49" s="206">
        <f t="shared" si="8"/>
        <v>358</v>
      </c>
      <c r="F49" s="32"/>
      <c r="G49" s="32"/>
      <c r="H49" s="32"/>
      <c r="I49" s="32"/>
      <c r="J49" s="429"/>
      <c r="K49" s="429"/>
      <c r="L49" s="429"/>
      <c r="M49" s="425"/>
      <c r="N49" s="425"/>
      <c r="O49" s="306" t="s">
        <v>88</v>
      </c>
      <c r="P49" s="306"/>
      <c r="Q49" s="423" t="s">
        <v>77</v>
      </c>
      <c r="R49" s="423"/>
      <c r="S49" s="424">
        <v>6375</v>
      </c>
      <c r="T49" s="424"/>
      <c r="U49" s="94"/>
      <c r="V49" s="32"/>
      <c r="W49" s="32"/>
      <c r="X49" s="32"/>
      <c r="Y49" s="32"/>
      <c r="Z49" s="32"/>
      <c r="AA49" s="32"/>
      <c r="AB49" s="32"/>
      <c r="AC49" s="33"/>
    </row>
    <row r="50" spans="1:29" ht="20.25" customHeight="1" x14ac:dyDescent="0.2">
      <c r="A50" s="31"/>
      <c r="B50" s="209" t="s">
        <v>94</v>
      </c>
      <c r="C50" s="206">
        <v>1667</v>
      </c>
      <c r="D50" s="206">
        <v>1934</v>
      </c>
      <c r="E50" s="206">
        <f t="shared" si="8"/>
        <v>267</v>
      </c>
      <c r="F50" s="32"/>
      <c r="G50" s="32"/>
      <c r="H50" s="32"/>
      <c r="I50" s="32"/>
      <c r="J50" s="403" t="s">
        <v>260</v>
      </c>
      <c r="K50" s="434"/>
      <c r="L50" s="434"/>
      <c r="M50" s="434"/>
      <c r="N50" s="434"/>
      <c r="O50" s="434"/>
      <c r="P50" s="434"/>
      <c r="Q50" s="434"/>
      <c r="R50" s="434"/>
      <c r="S50" s="434"/>
      <c r="T50" s="434"/>
      <c r="U50" s="32"/>
      <c r="V50" s="32"/>
      <c r="W50" s="32"/>
      <c r="X50" s="32"/>
      <c r="Y50" s="32"/>
      <c r="Z50" s="32"/>
      <c r="AA50" s="32"/>
      <c r="AB50" s="32"/>
      <c r="AC50" s="33"/>
    </row>
    <row r="51" spans="1:29" x14ac:dyDescent="0.2">
      <c r="A51" s="31"/>
      <c r="B51" s="209" t="s">
        <v>91</v>
      </c>
      <c r="C51" s="206">
        <v>943</v>
      </c>
      <c r="D51" s="206">
        <v>1363</v>
      </c>
      <c r="E51" s="206">
        <f t="shared" si="8"/>
        <v>420</v>
      </c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3"/>
    </row>
    <row r="52" spans="1:29" x14ac:dyDescent="0.2">
      <c r="A52" s="31"/>
      <c r="B52" s="209" t="s">
        <v>102</v>
      </c>
      <c r="C52" s="206">
        <v>4452</v>
      </c>
      <c r="D52" s="206">
        <v>5398</v>
      </c>
      <c r="E52" s="206">
        <f t="shared" si="8"/>
        <v>946</v>
      </c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3"/>
    </row>
    <row r="53" spans="1:29" x14ac:dyDescent="0.2">
      <c r="A53" s="31"/>
      <c r="B53" s="209" t="s">
        <v>93</v>
      </c>
      <c r="C53" s="206">
        <v>385</v>
      </c>
      <c r="D53" s="206">
        <v>779</v>
      </c>
      <c r="E53" s="206">
        <f t="shared" si="8"/>
        <v>394</v>
      </c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3"/>
    </row>
    <row r="54" spans="1:29" x14ac:dyDescent="0.2">
      <c r="A54" s="31"/>
      <c r="B54" s="209" t="s">
        <v>107</v>
      </c>
      <c r="C54" s="206">
        <v>630</v>
      </c>
      <c r="D54" s="206">
        <v>1197</v>
      </c>
      <c r="E54" s="206">
        <f t="shared" si="8"/>
        <v>567</v>
      </c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3"/>
    </row>
    <row r="55" spans="1:29" x14ac:dyDescent="0.2">
      <c r="A55" s="31"/>
      <c r="B55" s="209" t="s">
        <v>97</v>
      </c>
      <c r="C55" s="206">
        <v>112</v>
      </c>
      <c r="D55" s="206">
        <v>182</v>
      </c>
      <c r="E55" s="206">
        <f t="shared" si="8"/>
        <v>70</v>
      </c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3"/>
    </row>
    <row r="56" spans="1:29" x14ac:dyDescent="0.2">
      <c r="A56" s="31"/>
      <c r="B56" s="209" t="s">
        <v>108</v>
      </c>
      <c r="C56" s="206">
        <v>1609</v>
      </c>
      <c r="D56" s="206">
        <v>1995</v>
      </c>
      <c r="E56" s="206">
        <f t="shared" si="8"/>
        <v>386</v>
      </c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3"/>
    </row>
    <row r="57" spans="1:29" x14ac:dyDescent="0.2">
      <c r="A57" s="31"/>
      <c r="B57" s="209" t="s">
        <v>109</v>
      </c>
      <c r="C57" s="206">
        <v>1728</v>
      </c>
      <c r="D57" s="206">
        <v>2497</v>
      </c>
      <c r="E57" s="206">
        <f t="shared" si="8"/>
        <v>769</v>
      </c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3"/>
    </row>
    <row r="58" spans="1:29" x14ac:dyDescent="0.2">
      <c r="A58" s="31"/>
      <c r="B58" s="209" t="s">
        <v>99</v>
      </c>
      <c r="C58" s="206">
        <v>1365</v>
      </c>
      <c r="D58" s="206">
        <v>1774</v>
      </c>
      <c r="E58" s="206">
        <f t="shared" si="8"/>
        <v>409</v>
      </c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3"/>
    </row>
    <row r="59" spans="1:29" x14ac:dyDescent="0.2">
      <c r="A59" s="31"/>
      <c r="B59" s="209" t="s">
        <v>100</v>
      </c>
      <c r="C59" s="206">
        <v>2348</v>
      </c>
      <c r="D59" s="206">
        <v>3073</v>
      </c>
      <c r="E59" s="206">
        <f t="shared" si="8"/>
        <v>725</v>
      </c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3"/>
    </row>
    <row r="60" spans="1:29" x14ac:dyDescent="0.2">
      <c r="A60" s="31"/>
      <c r="B60" s="209" t="s">
        <v>264</v>
      </c>
      <c r="C60" s="206">
        <v>76</v>
      </c>
      <c r="D60" s="206">
        <v>95</v>
      </c>
      <c r="E60" s="206">
        <f t="shared" si="8"/>
        <v>19</v>
      </c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3"/>
    </row>
    <row r="61" spans="1:29" x14ac:dyDescent="0.2">
      <c r="A61" s="31"/>
      <c r="B61" s="209" t="s">
        <v>92</v>
      </c>
      <c r="C61" s="206">
        <v>1852</v>
      </c>
      <c r="D61" s="206">
        <v>2449</v>
      </c>
      <c r="E61" s="206">
        <f t="shared" si="8"/>
        <v>597</v>
      </c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3"/>
    </row>
    <row r="62" spans="1:29" x14ac:dyDescent="0.2">
      <c r="A62" s="31"/>
      <c r="B62" s="209" t="s">
        <v>96</v>
      </c>
      <c r="C62" s="206">
        <v>977</v>
      </c>
      <c r="D62" s="206">
        <v>29</v>
      </c>
      <c r="E62" s="206">
        <f t="shared" si="8"/>
        <v>-948</v>
      </c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3"/>
    </row>
    <row r="63" spans="1:29" x14ac:dyDescent="0.2">
      <c r="A63" s="31"/>
      <c r="B63" s="210" t="s">
        <v>103</v>
      </c>
      <c r="C63" s="207">
        <v>1146</v>
      </c>
      <c r="D63" s="207">
        <v>1630</v>
      </c>
      <c r="E63" s="207">
        <f t="shared" si="8"/>
        <v>484</v>
      </c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3"/>
    </row>
    <row r="64" spans="1:29" x14ac:dyDescent="0.2">
      <c r="A64" s="31"/>
      <c r="B64" s="11"/>
      <c r="C64" s="253">
        <f>SUM(C43:C63)</f>
        <v>26279</v>
      </c>
      <c r="D64" s="41">
        <f>SUM(D43:D63)</f>
        <v>36568</v>
      </c>
      <c r="E64" s="41">
        <f>SUM(E43:E63)</f>
        <v>10289</v>
      </c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3"/>
    </row>
    <row r="65" spans="1:29" x14ac:dyDescent="0.2">
      <c r="A65" s="31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3"/>
    </row>
    <row r="66" spans="1:29" x14ac:dyDescent="0.2">
      <c r="A66" s="31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3"/>
    </row>
    <row r="67" spans="1:29" x14ac:dyDescent="0.2">
      <c r="A67" s="31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3"/>
    </row>
    <row r="68" spans="1:29" s="32" customFormat="1" x14ac:dyDescent="0.2">
      <c r="A68" s="31"/>
      <c r="AC68" s="33"/>
    </row>
    <row r="69" spans="1:29" s="32" customFormat="1" x14ac:dyDescent="0.2">
      <c r="A69" s="31"/>
      <c r="AC69" s="33"/>
    </row>
    <row r="70" spans="1:29" x14ac:dyDescent="0.2">
      <c r="A70" s="31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3"/>
    </row>
    <row r="71" spans="1:29" x14ac:dyDescent="0.2">
      <c r="A71" s="31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3"/>
    </row>
    <row r="72" spans="1:29" x14ac:dyDescent="0.2">
      <c r="A72" s="31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3"/>
    </row>
    <row r="73" spans="1:29" x14ac:dyDescent="0.2">
      <c r="A73" s="31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3"/>
    </row>
    <row r="74" spans="1:29" x14ac:dyDescent="0.2">
      <c r="A74" s="31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3"/>
    </row>
    <row r="75" spans="1:29" x14ac:dyDescent="0.2">
      <c r="A75" s="31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3"/>
    </row>
    <row r="76" spans="1:29" x14ac:dyDescent="0.2">
      <c r="A76" s="31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3"/>
    </row>
    <row r="77" spans="1:29" x14ac:dyDescent="0.2">
      <c r="A77" s="34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6"/>
    </row>
  </sheetData>
  <mergeCells count="228">
    <mergeCell ref="B36:C36"/>
    <mergeCell ref="B37:C37"/>
    <mergeCell ref="B35:C35"/>
    <mergeCell ref="B25:C25"/>
    <mergeCell ref="B26:C26"/>
    <mergeCell ref="J50:T50"/>
    <mergeCell ref="G7:I7"/>
    <mergeCell ref="D9:AC9"/>
    <mergeCell ref="A1:AC1"/>
    <mergeCell ref="A2:AC2"/>
    <mergeCell ref="A3:AC3"/>
    <mergeCell ref="A4:AC4"/>
    <mergeCell ref="A5:AC5"/>
    <mergeCell ref="A6:AC6"/>
    <mergeCell ref="A9:C10"/>
    <mergeCell ref="Q42:R42"/>
    <mergeCell ref="S42:T42"/>
    <mergeCell ref="O43:P43"/>
    <mergeCell ref="Q43:R43"/>
    <mergeCell ref="S43:T43"/>
    <mergeCell ref="J37:K37"/>
    <mergeCell ref="J39:K39"/>
    <mergeCell ref="L36:M36"/>
    <mergeCell ref="N36:O36"/>
    <mergeCell ref="B24:C24"/>
    <mergeCell ref="A11:B11"/>
    <mergeCell ref="A12:B12"/>
    <mergeCell ref="D16:H16"/>
    <mergeCell ref="A16:C17"/>
    <mergeCell ref="B18:C18"/>
    <mergeCell ref="B19:C19"/>
    <mergeCell ref="B20:C20"/>
    <mergeCell ref="B21:C21"/>
    <mergeCell ref="B22:C22"/>
    <mergeCell ref="B23:C23"/>
    <mergeCell ref="A13:B13"/>
    <mergeCell ref="C12:C13"/>
    <mergeCell ref="M42:N42"/>
    <mergeCell ref="O42:P42"/>
    <mergeCell ref="O49:P49"/>
    <mergeCell ref="P36:Q36"/>
    <mergeCell ref="R36:S36"/>
    <mergeCell ref="L37:M37"/>
    <mergeCell ref="N37:O37"/>
    <mergeCell ref="P37:Q37"/>
    <mergeCell ref="R37:S37"/>
    <mergeCell ref="J42:L42"/>
    <mergeCell ref="L39:M39"/>
    <mergeCell ref="N39:O39"/>
    <mergeCell ref="P39:Q39"/>
    <mergeCell ref="R39:S39"/>
    <mergeCell ref="S48:T48"/>
    <mergeCell ref="M43:N46"/>
    <mergeCell ref="O46:P46"/>
    <mergeCell ref="J43:L49"/>
    <mergeCell ref="O45:P45"/>
    <mergeCell ref="Q45:R45"/>
    <mergeCell ref="S45:T45"/>
    <mergeCell ref="Q47:R47"/>
    <mergeCell ref="S47:T47"/>
    <mergeCell ref="Q46:R46"/>
    <mergeCell ref="B27:C27"/>
    <mergeCell ref="B28:C28"/>
    <mergeCell ref="B29:C29"/>
    <mergeCell ref="B30:C30"/>
    <mergeCell ref="B31:C31"/>
    <mergeCell ref="B32:C32"/>
    <mergeCell ref="B33:C33"/>
    <mergeCell ref="B34:C34"/>
    <mergeCell ref="J27:K27"/>
    <mergeCell ref="J28:K28"/>
    <mergeCell ref="J29:K29"/>
    <mergeCell ref="J30:K30"/>
    <mergeCell ref="J31:K31"/>
    <mergeCell ref="S46:T46"/>
    <mergeCell ref="O47:P47"/>
    <mergeCell ref="Q48:R48"/>
    <mergeCell ref="Q44:R44"/>
    <mergeCell ref="S44:T44"/>
    <mergeCell ref="O48:P48"/>
    <mergeCell ref="M47:N49"/>
    <mergeCell ref="Q49:R49"/>
    <mergeCell ref="S49:T49"/>
    <mergeCell ref="O44:P44"/>
    <mergeCell ref="N25:O25"/>
    <mergeCell ref="P25:Q25"/>
    <mergeCell ref="R25:S25"/>
    <mergeCell ref="L24:M24"/>
    <mergeCell ref="N24:O24"/>
    <mergeCell ref="P24:Q24"/>
    <mergeCell ref="R24:S24"/>
    <mergeCell ref="L23:M23"/>
    <mergeCell ref="N23:O23"/>
    <mergeCell ref="P23:Q23"/>
    <mergeCell ref="R23:S23"/>
    <mergeCell ref="L18:M18"/>
    <mergeCell ref="N18:O18"/>
    <mergeCell ref="P18:Q18"/>
    <mergeCell ref="R18:S18"/>
    <mergeCell ref="L17:M17"/>
    <mergeCell ref="N17:O17"/>
    <mergeCell ref="P17:Q17"/>
    <mergeCell ref="R17:S17"/>
    <mergeCell ref="L22:M22"/>
    <mergeCell ref="N22:O22"/>
    <mergeCell ref="P22:Q22"/>
    <mergeCell ref="R22:S22"/>
    <mergeCell ref="L21:M21"/>
    <mergeCell ref="N21:O21"/>
    <mergeCell ref="P21:Q21"/>
    <mergeCell ref="R21:S21"/>
    <mergeCell ref="L20:M20"/>
    <mergeCell ref="N20:O20"/>
    <mergeCell ref="P20:Q20"/>
    <mergeCell ref="R20:S20"/>
    <mergeCell ref="L19:M19"/>
    <mergeCell ref="N19:O19"/>
    <mergeCell ref="P19:Q19"/>
    <mergeCell ref="R19:S19"/>
    <mergeCell ref="J19:K19"/>
    <mergeCell ref="J18:K18"/>
    <mergeCell ref="J17:K17"/>
    <mergeCell ref="R35:S35"/>
    <mergeCell ref="L34:M34"/>
    <mergeCell ref="N34:O34"/>
    <mergeCell ref="P34:Q34"/>
    <mergeCell ref="R34:S34"/>
    <mergeCell ref="L33:M33"/>
    <mergeCell ref="N33:O33"/>
    <mergeCell ref="P33:Q33"/>
    <mergeCell ref="R33:S33"/>
    <mergeCell ref="P27:Q27"/>
    <mergeCell ref="R27:S27"/>
    <mergeCell ref="L32:M32"/>
    <mergeCell ref="N32:O32"/>
    <mergeCell ref="P32:Q32"/>
    <mergeCell ref="R32:S32"/>
    <mergeCell ref="L31:M31"/>
    <mergeCell ref="N31:O31"/>
    <mergeCell ref="P31:Q31"/>
    <mergeCell ref="R31:S31"/>
    <mergeCell ref="L30:M30"/>
    <mergeCell ref="N30:O30"/>
    <mergeCell ref="V29:W29"/>
    <mergeCell ref="V23:W23"/>
    <mergeCell ref="V24:W24"/>
    <mergeCell ref="V25:W25"/>
    <mergeCell ref="V20:W20"/>
    <mergeCell ref="V21:W21"/>
    <mergeCell ref="V22:W22"/>
    <mergeCell ref="V17:W17"/>
    <mergeCell ref="T17:U17"/>
    <mergeCell ref="T18:U18"/>
    <mergeCell ref="V18:W18"/>
    <mergeCell ref="T19:U19"/>
    <mergeCell ref="V19:W19"/>
    <mergeCell ref="J16:W16"/>
    <mergeCell ref="T36:U36"/>
    <mergeCell ref="V36:W36"/>
    <mergeCell ref="T37:U37"/>
    <mergeCell ref="V37:W37"/>
    <mergeCell ref="T39:U39"/>
    <mergeCell ref="V39:W39"/>
    <mergeCell ref="T33:U33"/>
    <mergeCell ref="V33:W33"/>
    <mergeCell ref="T34:U34"/>
    <mergeCell ref="V34:W34"/>
    <mergeCell ref="T35:U35"/>
    <mergeCell ref="V35:W35"/>
    <mergeCell ref="T30:U30"/>
    <mergeCell ref="V30:W30"/>
    <mergeCell ref="T31:U31"/>
    <mergeCell ref="V31:W31"/>
    <mergeCell ref="T32:U32"/>
    <mergeCell ref="V32:W32"/>
    <mergeCell ref="V26:W26"/>
    <mergeCell ref="V27:W27"/>
    <mergeCell ref="T28:U28"/>
    <mergeCell ref="V28:W28"/>
    <mergeCell ref="T29:U29"/>
    <mergeCell ref="B38:C38"/>
    <mergeCell ref="V38:W38"/>
    <mergeCell ref="J20:K20"/>
    <mergeCell ref="J21:K21"/>
    <mergeCell ref="J22:K22"/>
    <mergeCell ref="J23:K23"/>
    <mergeCell ref="J24:K24"/>
    <mergeCell ref="J25:K25"/>
    <mergeCell ref="J26:K26"/>
    <mergeCell ref="J32:K32"/>
    <mergeCell ref="J33:K33"/>
    <mergeCell ref="J34:K34"/>
    <mergeCell ref="J35:K35"/>
    <mergeCell ref="J36:K36"/>
    <mergeCell ref="J38:K38"/>
    <mergeCell ref="T20:U20"/>
    <mergeCell ref="T21:U21"/>
    <mergeCell ref="T22:U22"/>
    <mergeCell ref="T23:U23"/>
    <mergeCell ref="T24:U24"/>
    <mergeCell ref="L25:M25"/>
    <mergeCell ref="T25:U25"/>
    <mergeCell ref="L26:M26"/>
    <mergeCell ref="N26:O26"/>
    <mergeCell ref="P26:Q26"/>
    <mergeCell ref="R26:S26"/>
    <mergeCell ref="T26:U26"/>
    <mergeCell ref="T27:U27"/>
    <mergeCell ref="L35:M35"/>
    <mergeCell ref="N35:O35"/>
    <mergeCell ref="P35:Q35"/>
    <mergeCell ref="L38:M38"/>
    <mergeCell ref="N38:O38"/>
    <mergeCell ref="P38:Q38"/>
    <mergeCell ref="R38:S38"/>
    <mergeCell ref="T38:U38"/>
    <mergeCell ref="P30:Q30"/>
    <mergeCell ref="R30:S30"/>
    <mergeCell ref="L29:M29"/>
    <mergeCell ref="N29:O29"/>
    <mergeCell ref="P29:Q29"/>
    <mergeCell ref="R29:S29"/>
    <mergeCell ref="L28:M28"/>
    <mergeCell ref="N28:O28"/>
    <mergeCell ref="P28:Q28"/>
    <mergeCell ref="R28:S28"/>
    <mergeCell ref="L27:M27"/>
    <mergeCell ref="N27:O27"/>
  </mergeCells>
  <printOptions horizontalCentered="1"/>
  <pageMargins left="0.31496062992125984" right="0.31496062992125984" top="0.35433070866141736" bottom="0.35433070866141736" header="0.31496062992125984" footer="0.31496062992125984"/>
  <pageSetup scale="51" orientation="landscape" horizontalDpi="4294967294" verticalDpi="4294967294" r:id="rId1"/>
  <ignoredErrors>
    <ignoredError sqref="A18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B62"/>
  <sheetViews>
    <sheetView zoomScale="80" zoomScaleNormal="80" zoomScaleSheetLayoutView="100" workbookViewId="0">
      <selection sqref="A1:AB62"/>
    </sheetView>
  </sheetViews>
  <sheetFormatPr baseColWidth="10" defaultColWidth="11.42578125" defaultRowHeight="12" x14ac:dyDescent="0.2"/>
  <cols>
    <col min="1" max="1" width="12.42578125" style="69" customWidth="1"/>
    <col min="2" max="2" width="16.42578125" style="69" bestFit="1" customWidth="1"/>
    <col min="3" max="3" width="23" style="69" customWidth="1"/>
    <col min="4" max="4" width="14.140625" style="69" customWidth="1"/>
    <col min="5" max="5" width="23" style="69" customWidth="1"/>
    <col min="6" max="6" width="10.42578125" style="69" customWidth="1"/>
    <col min="7" max="28" width="7" style="69" customWidth="1"/>
    <col min="29" max="16384" width="11.42578125" style="69"/>
  </cols>
  <sheetData>
    <row r="1" spans="1:28" s="122" customFormat="1" ht="15" customHeight="1" x14ac:dyDescent="0.15">
      <c r="A1" s="351" t="s">
        <v>2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352"/>
      <c r="AA1" s="352"/>
      <c r="AB1" s="353"/>
    </row>
    <row r="2" spans="1:28" s="122" customFormat="1" ht="15" customHeight="1" x14ac:dyDescent="0.15">
      <c r="A2" s="354" t="s">
        <v>3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55"/>
      <c r="X2" s="355"/>
      <c r="Y2" s="355"/>
      <c r="Z2" s="355"/>
      <c r="AA2" s="355"/>
      <c r="AB2" s="356"/>
    </row>
    <row r="3" spans="1:28" s="122" customFormat="1" ht="15" customHeight="1" x14ac:dyDescent="0.15">
      <c r="A3" s="357" t="s">
        <v>21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358"/>
      <c r="W3" s="358"/>
      <c r="X3" s="358"/>
      <c r="Y3" s="358"/>
      <c r="Z3" s="358"/>
      <c r="AA3" s="358"/>
      <c r="AB3" s="359"/>
    </row>
    <row r="4" spans="1:28" s="122" customFormat="1" ht="15" customHeight="1" x14ac:dyDescent="0.15">
      <c r="A4" s="289" t="s">
        <v>303</v>
      </c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  <c r="S4" s="355"/>
      <c r="T4" s="355"/>
      <c r="U4" s="355"/>
      <c r="V4" s="355"/>
      <c r="W4" s="355"/>
      <c r="X4" s="355"/>
      <c r="Y4" s="355"/>
      <c r="Z4" s="355"/>
      <c r="AA4" s="355"/>
      <c r="AB4" s="356"/>
    </row>
    <row r="5" spans="1:28" s="122" customFormat="1" ht="15" customHeight="1" x14ac:dyDescent="0.15">
      <c r="A5" s="392" t="s">
        <v>118</v>
      </c>
      <c r="B5" s="393"/>
      <c r="C5" s="393"/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3"/>
      <c r="P5" s="393"/>
      <c r="Q5" s="393"/>
      <c r="R5" s="393"/>
      <c r="S5" s="393"/>
      <c r="T5" s="393"/>
      <c r="U5" s="393"/>
      <c r="V5" s="393"/>
      <c r="W5" s="393"/>
      <c r="X5" s="393"/>
      <c r="Y5" s="393"/>
      <c r="Z5" s="393"/>
      <c r="AA5" s="393"/>
      <c r="AB5" s="394"/>
    </row>
    <row r="6" spans="1:28" ht="3" customHeight="1" x14ac:dyDescent="0.2">
      <c r="A6" s="365"/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366"/>
      <c r="M6" s="366"/>
      <c r="N6" s="366"/>
      <c r="O6" s="366"/>
      <c r="P6" s="366"/>
      <c r="Q6" s="366"/>
      <c r="R6" s="366"/>
      <c r="S6" s="366"/>
      <c r="T6" s="366"/>
      <c r="U6" s="366"/>
      <c r="V6" s="366"/>
      <c r="W6" s="366"/>
      <c r="X6" s="366"/>
      <c r="Y6" s="366"/>
      <c r="Z6" s="366"/>
      <c r="AA6" s="366"/>
      <c r="AB6" s="367"/>
    </row>
    <row r="7" spans="1:28" ht="18.75" customHeight="1" x14ac:dyDescent="0.2">
      <c r="A7" s="31"/>
      <c r="B7" s="32"/>
      <c r="C7" s="40"/>
      <c r="D7" s="40"/>
      <c r="E7" s="40"/>
      <c r="F7" s="258"/>
      <c r="G7" s="258"/>
      <c r="H7" s="258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3"/>
    </row>
    <row r="8" spans="1:28" x14ac:dyDescent="0.2">
      <c r="A8" s="31"/>
      <c r="B8" s="41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3"/>
    </row>
    <row r="9" spans="1:28" ht="12" customHeight="1" x14ac:dyDescent="0.2">
      <c r="A9" s="259" t="s">
        <v>123</v>
      </c>
      <c r="B9" s="259"/>
      <c r="C9" s="436" t="s">
        <v>7</v>
      </c>
      <c r="D9" s="436"/>
      <c r="E9" s="436"/>
      <c r="F9" s="436"/>
      <c r="G9" s="436"/>
      <c r="H9" s="436"/>
      <c r="I9" s="436"/>
      <c r="J9" s="436"/>
      <c r="K9" s="436"/>
      <c r="L9" s="436"/>
      <c r="M9" s="436"/>
      <c r="N9" s="436"/>
      <c r="O9" s="436"/>
      <c r="P9" s="436"/>
      <c r="Q9" s="436"/>
      <c r="R9" s="436"/>
      <c r="S9" s="436"/>
      <c r="T9" s="436"/>
      <c r="U9" s="436"/>
      <c r="V9" s="436"/>
      <c r="W9" s="436"/>
      <c r="X9" s="436"/>
      <c r="Y9" s="436"/>
      <c r="Z9" s="436"/>
      <c r="AA9" s="436"/>
      <c r="AB9" s="436"/>
    </row>
    <row r="10" spans="1:28" ht="23.25" customHeight="1" x14ac:dyDescent="0.2">
      <c r="A10" s="259"/>
      <c r="B10" s="259"/>
      <c r="C10" s="190" t="s">
        <v>8</v>
      </c>
      <c r="D10" s="190" t="s">
        <v>6</v>
      </c>
      <c r="E10" s="190" t="s">
        <v>9</v>
      </c>
      <c r="F10" s="190" t="s">
        <v>6</v>
      </c>
      <c r="G10" s="190" t="s">
        <v>10</v>
      </c>
      <c r="H10" s="190" t="s">
        <v>6</v>
      </c>
      <c r="I10" s="190" t="s">
        <v>11</v>
      </c>
      <c r="J10" s="190" t="s">
        <v>6</v>
      </c>
      <c r="K10" s="190" t="s">
        <v>12</v>
      </c>
      <c r="L10" s="190" t="s">
        <v>6</v>
      </c>
      <c r="M10" s="190" t="s">
        <v>13</v>
      </c>
      <c r="N10" s="190" t="s">
        <v>6</v>
      </c>
      <c r="O10" s="190" t="s">
        <v>14</v>
      </c>
      <c r="P10" s="190" t="s">
        <v>6</v>
      </c>
      <c r="Q10" s="190" t="s">
        <v>15</v>
      </c>
      <c r="R10" s="190" t="s">
        <v>6</v>
      </c>
      <c r="S10" s="190" t="s">
        <v>16</v>
      </c>
      <c r="T10" s="190" t="s">
        <v>6</v>
      </c>
      <c r="U10" s="190" t="s">
        <v>17</v>
      </c>
      <c r="V10" s="190" t="s">
        <v>6</v>
      </c>
      <c r="W10" s="190" t="s">
        <v>18</v>
      </c>
      <c r="X10" s="190" t="s">
        <v>6</v>
      </c>
      <c r="Y10" s="190" t="s">
        <v>19</v>
      </c>
      <c r="Z10" s="190" t="s">
        <v>6</v>
      </c>
      <c r="AA10" s="29" t="s">
        <v>20</v>
      </c>
      <c r="AB10" s="190" t="s">
        <v>6</v>
      </c>
    </row>
    <row r="11" spans="1:28" ht="28.5" customHeight="1" x14ac:dyDescent="0.2">
      <c r="A11" s="9" t="s">
        <v>0</v>
      </c>
      <c r="B11" s="183">
        <v>404</v>
      </c>
      <c r="C11" s="51">
        <v>31</v>
      </c>
      <c r="D11" s="3">
        <f>C11/$B$11</f>
        <v>7.6732673267326731E-2</v>
      </c>
      <c r="E11" s="51">
        <v>27</v>
      </c>
      <c r="F11" s="3">
        <f>E11/$B$11</f>
        <v>6.6831683168316836E-2</v>
      </c>
      <c r="G11" s="51">
        <v>21</v>
      </c>
      <c r="H11" s="3">
        <f>G11/$B$11</f>
        <v>5.1980198019801978E-2</v>
      </c>
      <c r="I11" s="51">
        <v>51</v>
      </c>
      <c r="J11" s="3">
        <f>I11/$B$11</f>
        <v>0.12623762376237624</v>
      </c>
      <c r="K11" s="51">
        <v>56</v>
      </c>
      <c r="L11" s="3">
        <f>K11/$B$11</f>
        <v>0.13861386138613863</v>
      </c>
      <c r="M11" s="51">
        <v>67</v>
      </c>
      <c r="N11" s="3">
        <f>M11/$B$11</f>
        <v>0.16584158415841585</v>
      </c>
      <c r="O11" s="51">
        <v>64</v>
      </c>
      <c r="P11" s="3">
        <f>O11/$B$11</f>
        <v>0.15841584158415842</v>
      </c>
      <c r="Q11" s="51">
        <v>64</v>
      </c>
      <c r="R11" s="3">
        <f>Q11/$B$11</f>
        <v>0.15841584158415842</v>
      </c>
      <c r="S11" s="51"/>
      <c r="T11" s="3">
        <f>S11/$B$11</f>
        <v>0</v>
      </c>
      <c r="U11" s="51"/>
      <c r="V11" s="3">
        <f>U11/$B$11</f>
        <v>0</v>
      </c>
      <c r="W11" s="51"/>
      <c r="X11" s="3">
        <f>W11/$B$11</f>
        <v>0</v>
      </c>
      <c r="Y11" s="51"/>
      <c r="Z11" s="3">
        <f>Y11/$B$11</f>
        <v>0</v>
      </c>
      <c r="AA11" s="45">
        <f>C11+E11+G11+I11+K11+M11+O11+Q11+S11+U11+W11+Y11</f>
        <v>381</v>
      </c>
      <c r="AB11" s="44">
        <f>AA11/B11</f>
        <v>0.94306930693069302</v>
      </c>
    </row>
    <row r="12" spans="1:28" ht="28.5" customHeight="1" x14ac:dyDescent="0.2">
      <c r="A12" s="9" t="s">
        <v>1</v>
      </c>
      <c r="B12" s="401">
        <v>4493</v>
      </c>
      <c r="C12" s="51">
        <v>8</v>
      </c>
      <c r="D12" s="3">
        <f>C12/$B$12</f>
        <v>1.7805475183618963E-3</v>
      </c>
      <c r="E12" s="51">
        <v>92</v>
      </c>
      <c r="F12" s="3">
        <f>E12/$B$12</f>
        <v>2.0476296461161808E-2</v>
      </c>
      <c r="G12" s="51">
        <v>95</v>
      </c>
      <c r="H12" s="3">
        <f>G12/$B$12</f>
        <v>2.1144001780547518E-2</v>
      </c>
      <c r="I12" s="51">
        <v>2</v>
      </c>
      <c r="J12" s="3">
        <f>I12/$B$12</f>
        <v>4.4513687959047408E-4</v>
      </c>
      <c r="K12" s="51">
        <v>70</v>
      </c>
      <c r="L12" s="3">
        <f>K12/$B$12</f>
        <v>1.5579790785666592E-2</v>
      </c>
      <c r="M12" s="51">
        <v>10</v>
      </c>
      <c r="N12" s="3">
        <f>M12/$B$12</f>
        <v>2.2256843979523702E-3</v>
      </c>
      <c r="O12" s="51">
        <v>18</v>
      </c>
      <c r="P12" s="3">
        <f>O12/$B$12</f>
        <v>4.0062319163142665E-3</v>
      </c>
      <c r="Q12" s="51">
        <v>31</v>
      </c>
      <c r="R12" s="3">
        <f>Q12/$B$12</f>
        <v>6.8996216336523484E-3</v>
      </c>
      <c r="S12" s="51"/>
      <c r="T12" s="3">
        <f>S12/$B$12</f>
        <v>0</v>
      </c>
      <c r="U12" s="51"/>
      <c r="V12" s="3">
        <f>U12/$B$12</f>
        <v>0</v>
      </c>
      <c r="W12" s="51"/>
      <c r="X12" s="3">
        <f>W12/$B$12</f>
        <v>0</v>
      </c>
      <c r="Y12" s="51"/>
      <c r="Z12" s="3">
        <f>Y12/$B$12</f>
        <v>0</v>
      </c>
      <c r="AA12" s="45">
        <f>C12+E12+G12+I12+K12+M12+O12+Q12+S12+U12+W12+Y12</f>
        <v>326</v>
      </c>
      <c r="AB12" s="44">
        <f>AA12/B12</f>
        <v>7.255731137324728E-2</v>
      </c>
    </row>
    <row r="13" spans="1:28" ht="33.75" customHeight="1" x14ac:dyDescent="0.2">
      <c r="A13" s="9" t="s">
        <v>253</v>
      </c>
      <c r="B13" s="402"/>
      <c r="C13" s="51">
        <v>1054</v>
      </c>
      <c r="D13" s="3">
        <f>C13/$B$12</f>
        <v>0.23458713554417984</v>
      </c>
      <c r="E13" s="51">
        <v>1128</v>
      </c>
      <c r="F13" s="3">
        <f>E13/$B$12</f>
        <v>0.25105720008902738</v>
      </c>
      <c r="G13" s="51">
        <v>1219</v>
      </c>
      <c r="H13" s="3">
        <f>G13/$B$12</f>
        <v>0.27131092811039392</v>
      </c>
      <c r="I13" s="51">
        <v>1215</v>
      </c>
      <c r="J13" s="3">
        <f>I13/$B$12</f>
        <v>0.27042065435121299</v>
      </c>
      <c r="K13" s="51">
        <v>1343</v>
      </c>
      <c r="L13" s="3">
        <f>K13/$B$12</f>
        <v>0.29890941464500331</v>
      </c>
      <c r="M13" s="51">
        <v>1409</v>
      </c>
      <c r="N13" s="3">
        <f>M13/$B$12</f>
        <v>0.313598931671489</v>
      </c>
      <c r="O13" s="51">
        <v>1446</v>
      </c>
      <c r="P13" s="3">
        <f>O13/$B$12</f>
        <v>0.32183396394391273</v>
      </c>
      <c r="Q13" s="51">
        <v>1473</v>
      </c>
      <c r="R13" s="3">
        <f>Q13/$B$12</f>
        <v>0.32784331181838416</v>
      </c>
      <c r="S13" s="51"/>
      <c r="T13" s="3">
        <f>S13/$B$12</f>
        <v>0</v>
      </c>
      <c r="U13" s="51"/>
      <c r="V13" s="3">
        <f>U13/$B$12</f>
        <v>0</v>
      </c>
      <c r="W13" s="51"/>
      <c r="X13" s="3">
        <f>W13/$B$12</f>
        <v>0</v>
      </c>
      <c r="Y13" s="51"/>
      <c r="Z13" s="3">
        <f>Y13/$B$12</f>
        <v>0</v>
      </c>
      <c r="AA13" s="45">
        <f>+Q13</f>
        <v>1473</v>
      </c>
      <c r="AB13" s="44">
        <f>AA13/B12</f>
        <v>0.32784331181838416</v>
      </c>
    </row>
    <row r="14" spans="1:28" x14ac:dyDescent="0.2">
      <c r="A14" s="31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3"/>
    </row>
    <row r="15" spans="1:28" x14ac:dyDescent="0.2">
      <c r="A15" s="31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9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3"/>
    </row>
    <row r="16" spans="1:28" ht="18.75" customHeight="1" x14ac:dyDescent="0.2">
      <c r="A16" s="31"/>
      <c r="B16" s="395" t="s">
        <v>150</v>
      </c>
      <c r="C16" s="396"/>
      <c r="D16" s="397"/>
      <c r="E16" s="328" t="s">
        <v>79</v>
      </c>
      <c r="F16" s="329"/>
      <c r="G16" s="329"/>
      <c r="H16" s="329"/>
      <c r="I16" s="329"/>
      <c r="J16" s="329"/>
      <c r="K16" s="329"/>
      <c r="L16" s="329"/>
      <c r="M16" s="329"/>
      <c r="N16" s="330"/>
      <c r="O16" s="32"/>
      <c r="P16" s="32"/>
      <c r="Q16" s="32"/>
      <c r="R16" s="328" t="s">
        <v>80</v>
      </c>
      <c r="S16" s="329"/>
      <c r="T16" s="329"/>
      <c r="U16" s="330"/>
      <c r="V16" s="32"/>
      <c r="W16" s="32"/>
      <c r="X16" s="32"/>
      <c r="Y16" s="32"/>
      <c r="Z16" s="32"/>
      <c r="AA16" s="32"/>
      <c r="AB16" s="33"/>
    </row>
    <row r="17" spans="1:28" ht="27" customHeight="1" x14ac:dyDescent="0.2">
      <c r="A17" s="31"/>
      <c r="B17" s="398"/>
      <c r="C17" s="399"/>
      <c r="D17" s="400"/>
      <c r="E17" s="328" t="s">
        <v>67</v>
      </c>
      <c r="F17" s="330"/>
      <c r="G17" s="328" t="s">
        <v>68</v>
      </c>
      <c r="H17" s="330"/>
      <c r="I17" s="328" t="s">
        <v>69</v>
      </c>
      <c r="J17" s="330"/>
      <c r="K17" s="328" t="s">
        <v>70</v>
      </c>
      <c r="L17" s="330"/>
      <c r="M17" s="328" t="s">
        <v>71</v>
      </c>
      <c r="N17" s="330"/>
      <c r="O17" s="32"/>
      <c r="P17" s="32"/>
      <c r="Q17" s="32"/>
      <c r="R17" s="328" t="s">
        <v>114</v>
      </c>
      <c r="S17" s="330"/>
      <c r="T17" s="328" t="s">
        <v>65</v>
      </c>
      <c r="U17" s="330"/>
      <c r="V17" s="32"/>
      <c r="W17" s="32"/>
      <c r="X17" s="32"/>
      <c r="Y17" s="32"/>
      <c r="Z17" s="32"/>
      <c r="AA17" s="32"/>
      <c r="AB17" s="33"/>
    </row>
    <row r="18" spans="1:28" ht="12.75" customHeight="1" x14ac:dyDescent="0.2">
      <c r="A18" s="31"/>
      <c r="B18" s="76">
        <v>9</v>
      </c>
      <c r="C18" s="368" t="s">
        <v>297</v>
      </c>
      <c r="D18" s="369"/>
      <c r="E18" s="347">
        <v>203</v>
      </c>
      <c r="F18" s="451"/>
      <c r="G18" s="347">
        <v>63</v>
      </c>
      <c r="H18" s="451"/>
      <c r="I18" s="347">
        <v>241</v>
      </c>
      <c r="J18" s="451"/>
      <c r="K18" s="347">
        <v>1</v>
      </c>
      <c r="L18" s="451"/>
      <c r="M18" s="343">
        <f>SUM(E18:L18)</f>
        <v>508</v>
      </c>
      <c r="N18" s="344"/>
      <c r="O18" s="32"/>
      <c r="P18" s="32"/>
      <c r="Q18" s="32"/>
      <c r="R18" s="449">
        <v>508</v>
      </c>
      <c r="S18" s="450"/>
      <c r="T18" s="447">
        <f>+R18</f>
        <v>508</v>
      </c>
      <c r="U18" s="448">
        <f>SUM(P18:T18)</f>
        <v>1016</v>
      </c>
      <c r="V18" s="32"/>
      <c r="W18" s="32"/>
      <c r="X18" s="32"/>
      <c r="Y18" s="32"/>
      <c r="Z18" s="32"/>
      <c r="AA18" s="32"/>
      <c r="AB18" s="33"/>
    </row>
    <row r="19" spans="1:28" ht="12" customHeight="1" x14ac:dyDescent="0.2">
      <c r="A19" s="31"/>
      <c r="B19" s="76">
        <v>14</v>
      </c>
      <c r="C19" s="335" t="s">
        <v>298</v>
      </c>
      <c r="D19" s="336"/>
      <c r="E19" s="345">
        <v>809</v>
      </c>
      <c r="F19" s="346"/>
      <c r="G19" s="345">
        <v>153</v>
      </c>
      <c r="H19" s="346"/>
      <c r="I19" s="345">
        <v>272</v>
      </c>
      <c r="J19" s="346"/>
      <c r="K19" s="345">
        <v>4</v>
      </c>
      <c r="L19" s="346"/>
      <c r="M19" s="339">
        <f>SUM(E19:L19)</f>
        <v>1238</v>
      </c>
      <c r="N19" s="340"/>
      <c r="O19" s="32"/>
      <c r="P19" s="32"/>
      <c r="Q19" s="32"/>
      <c r="R19" s="440">
        <v>1238</v>
      </c>
      <c r="S19" s="441"/>
      <c r="T19" s="412">
        <f>+R19</f>
        <v>1238</v>
      </c>
      <c r="U19" s="413">
        <f>SUM(P19:T19)</f>
        <v>2476</v>
      </c>
      <c r="V19" s="32"/>
      <c r="W19" s="32"/>
      <c r="X19" s="32"/>
      <c r="Y19" s="32"/>
      <c r="Z19" s="32"/>
      <c r="AA19" s="32"/>
      <c r="AB19" s="33"/>
    </row>
    <row r="20" spans="1:28" ht="12" customHeight="1" x14ac:dyDescent="0.2">
      <c r="A20" s="31"/>
      <c r="B20" s="76">
        <v>26</v>
      </c>
      <c r="C20" s="170" t="s">
        <v>306</v>
      </c>
      <c r="D20" s="171"/>
      <c r="E20" s="345">
        <v>1</v>
      </c>
      <c r="F20" s="346"/>
      <c r="G20" s="345"/>
      <c r="H20" s="346"/>
      <c r="I20" s="345"/>
      <c r="J20" s="346"/>
      <c r="K20" s="345"/>
      <c r="L20" s="346"/>
      <c r="M20" s="339">
        <f>SUM(E20:K20)</f>
        <v>1</v>
      </c>
      <c r="N20" s="340"/>
      <c r="O20" s="32"/>
      <c r="P20" s="32"/>
      <c r="Q20" s="32"/>
      <c r="R20" s="453">
        <v>1</v>
      </c>
      <c r="S20" s="454"/>
      <c r="T20" s="412">
        <f>+R20</f>
        <v>1</v>
      </c>
      <c r="U20" s="413">
        <f>SUM(P20:T20)</f>
        <v>2</v>
      </c>
      <c r="V20" s="32"/>
      <c r="W20" s="32"/>
      <c r="X20" s="32"/>
      <c r="Y20" s="32"/>
      <c r="Z20" s="32"/>
      <c r="AA20" s="32"/>
      <c r="AB20" s="33"/>
    </row>
    <row r="21" spans="1:28" ht="14.25" x14ac:dyDescent="0.2">
      <c r="A21" s="31"/>
      <c r="B21" s="349" t="s">
        <v>65</v>
      </c>
      <c r="C21" s="391"/>
      <c r="D21" s="350"/>
      <c r="E21" s="437">
        <f>SUM(E18:F20)</f>
        <v>1013</v>
      </c>
      <c r="F21" s="438"/>
      <c r="G21" s="437">
        <f t="shared" ref="G21" si="0">SUM(G18:H20)</f>
        <v>216</v>
      </c>
      <c r="H21" s="438"/>
      <c r="I21" s="437">
        <f t="shared" ref="I21" si="1">SUM(I18:J20)</f>
        <v>513</v>
      </c>
      <c r="J21" s="438"/>
      <c r="K21" s="437">
        <f t="shared" ref="K21" si="2">SUM(K18:L20)</f>
        <v>5</v>
      </c>
      <c r="L21" s="438"/>
      <c r="M21" s="437">
        <f t="shared" ref="M21" si="3">SUM(M18:N20)</f>
        <v>1747</v>
      </c>
      <c r="N21" s="438"/>
      <c r="O21" s="32"/>
      <c r="P21" s="32"/>
      <c r="Q21" s="32"/>
      <c r="R21" s="437">
        <f>SUM(R18:S20)</f>
        <v>1747</v>
      </c>
      <c r="S21" s="438"/>
      <c r="T21" s="437">
        <f>+R21</f>
        <v>1747</v>
      </c>
      <c r="U21" s="439"/>
      <c r="V21" s="32"/>
      <c r="W21" s="32"/>
      <c r="X21" s="32"/>
      <c r="Y21" s="32"/>
      <c r="Z21" s="32"/>
      <c r="AA21" s="32"/>
      <c r="AB21" s="33"/>
    </row>
    <row r="22" spans="1:28" x14ac:dyDescent="0.2">
      <c r="A22" s="31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3"/>
    </row>
    <row r="23" spans="1:28" x14ac:dyDescent="0.2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3"/>
    </row>
    <row r="24" spans="1:28" ht="12" customHeight="1" x14ac:dyDescent="0.2">
      <c r="A24" s="31"/>
      <c r="B24" s="32"/>
      <c r="C24" s="32"/>
      <c r="D24" s="32"/>
      <c r="E24" s="32"/>
      <c r="F24" s="32"/>
      <c r="G24" s="32"/>
      <c r="H24" s="32"/>
      <c r="I24" s="442" t="s">
        <v>261</v>
      </c>
      <c r="J24" s="443"/>
      <c r="K24" s="444"/>
      <c r="L24" s="360" t="s">
        <v>73</v>
      </c>
      <c r="M24" s="362"/>
      <c r="N24" s="360" t="s">
        <v>74</v>
      </c>
      <c r="O24" s="362"/>
      <c r="P24" s="360" t="s">
        <v>75</v>
      </c>
      <c r="Q24" s="362"/>
      <c r="R24" s="360" t="s">
        <v>76</v>
      </c>
      <c r="S24" s="362"/>
      <c r="T24" s="32"/>
      <c r="U24" s="32"/>
      <c r="V24" s="32"/>
      <c r="W24" s="32"/>
      <c r="X24" s="32"/>
      <c r="Y24" s="32"/>
      <c r="Z24" s="32"/>
      <c r="AA24" s="32"/>
      <c r="AB24" s="33"/>
    </row>
    <row r="25" spans="1:28" s="117" customFormat="1" ht="16.5" customHeight="1" x14ac:dyDescent="0.2">
      <c r="A25" s="77"/>
      <c r="B25" s="66"/>
      <c r="C25" s="66"/>
      <c r="D25" s="66"/>
      <c r="E25" s="66"/>
      <c r="F25" s="66"/>
      <c r="G25" s="66"/>
      <c r="H25" s="66"/>
      <c r="I25" s="375" t="s">
        <v>72</v>
      </c>
      <c r="J25" s="376"/>
      <c r="K25" s="377"/>
      <c r="L25" s="383" t="s">
        <v>87</v>
      </c>
      <c r="M25" s="384"/>
      <c r="N25" s="445" t="s">
        <v>87</v>
      </c>
      <c r="O25" s="446"/>
      <c r="P25" s="445" t="s">
        <v>87</v>
      </c>
      <c r="Q25" s="446"/>
      <c r="R25" s="372">
        <v>571</v>
      </c>
      <c r="S25" s="373"/>
      <c r="T25" s="94"/>
      <c r="U25" s="66"/>
      <c r="V25" s="66"/>
      <c r="W25" s="66"/>
      <c r="X25" s="66"/>
      <c r="Y25" s="66"/>
      <c r="Z25" s="66"/>
      <c r="AA25" s="66"/>
      <c r="AB25" s="67"/>
    </row>
    <row r="26" spans="1:28" s="117" customFormat="1" ht="36" x14ac:dyDescent="0.2">
      <c r="A26" s="77"/>
      <c r="B26" s="190" t="s">
        <v>315</v>
      </c>
      <c r="C26" s="157" t="s">
        <v>312</v>
      </c>
      <c r="D26" s="157" t="s">
        <v>314</v>
      </c>
      <c r="E26" s="157" t="s">
        <v>313</v>
      </c>
      <c r="F26" s="66"/>
      <c r="G26" s="66"/>
      <c r="H26" s="66"/>
      <c r="I26" s="375"/>
      <c r="J26" s="376"/>
      <c r="K26" s="377"/>
      <c r="L26" s="385"/>
      <c r="M26" s="386"/>
      <c r="N26" s="423" t="s">
        <v>77</v>
      </c>
      <c r="O26" s="423"/>
      <c r="P26" s="306" t="s">
        <v>88</v>
      </c>
      <c r="Q26" s="306"/>
      <c r="R26" s="381">
        <v>2</v>
      </c>
      <c r="S26" s="382"/>
      <c r="T26" s="94"/>
      <c r="U26" s="66"/>
      <c r="V26" s="66"/>
      <c r="W26" s="66"/>
      <c r="X26" s="66"/>
      <c r="Y26" s="66"/>
      <c r="Z26" s="66"/>
      <c r="AA26" s="66"/>
      <c r="AB26" s="67"/>
    </row>
    <row r="27" spans="1:28" s="117" customFormat="1" ht="16.5" customHeight="1" x14ac:dyDescent="0.2">
      <c r="A27" s="77"/>
      <c r="B27" s="194" t="s">
        <v>297</v>
      </c>
      <c r="C27" s="197">
        <v>255</v>
      </c>
      <c r="D27" s="197">
        <v>508</v>
      </c>
      <c r="E27" s="197">
        <f>D27-C27</f>
        <v>253</v>
      </c>
      <c r="F27" s="66"/>
      <c r="G27" s="66"/>
      <c r="H27" s="66"/>
      <c r="I27" s="375"/>
      <c r="J27" s="376"/>
      <c r="K27" s="377"/>
      <c r="L27" s="385"/>
      <c r="M27" s="386"/>
      <c r="N27" s="306" t="s">
        <v>88</v>
      </c>
      <c r="O27" s="306"/>
      <c r="P27" s="423" t="s">
        <v>77</v>
      </c>
      <c r="Q27" s="423"/>
      <c r="R27" s="381">
        <v>30</v>
      </c>
      <c r="S27" s="382"/>
      <c r="T27" s="94"/>
      <c r="U27" s="66"/>
      <c r="V27" s="66"/>
      <c r="W27" s="66"/>
      <c r="X27" s="66"/>
      <c r="Y27" s="66"/>
      <c r="Z27" s="66"/>
      <c r="AA27" s="66"/>
      <c r="AB27" s="67"/>
    </row>
    <row r="28" spans="1:28" s="117" customFormat="1" ht="16.5" customHeight="1" x14ac:dyDescent="0.2">
      <c r="A28" s="77"/>
      <c r="B28" s="195" t="s">
        <v>298</v>
      </c>
      <c r="C28" s="198">
        <v>812</v>
      </c>
      <c r="D28" s="198">
        <v>1238</v>
      </c>
      <c r="E28" s="198">
        <f t="shared" ref="E28:E29" si="4">D28-C28</f>
        <v>426</v>
      </c>
      <c r="F28" s="66"/>
      <c r="G28" s="66"/>
      <c r="H28" s="66"/>
      <c r="I28" s="375"/>
      <c r="J28" s="376"/>
      <c r="K28" s="377"/>
      <c r="L28" s="385"/>
      <c r="M28" s="386"/>
      <c r="N28" s="313" t="s">
        <v>88</v>
      </c>
      <c r="O28" s="313"/>
      <c r="P28" s="313" t="s">
        <v>88</v>
      </c>
      <c r="Q28" s="313"/>
      <c r="R28" s="389">
        <v>3</v>
      </c>
      <c r="S28" s="390"/>
      <c r="T28" s="94"/>
      <c r="U28" s="66"/>
      <c r="V28" s="66"/>
      <c r="W28" s="66"/>
      <c r="X28" s="66"/>
      <c r="Y28" s="66"/>
      <c r="Z28" s="66"/>
      <c r="AA28" s="66"/>
      <c r="AB28" s="67"/>
    </row>
    <row r="29" spans="1:28" ht="14.25" customHeight="1" x14ac:dyDescent="0.2">
      <c r="A29" s="31"/>
      <c r="B29" s="196" t="s">
        <v>306</v>
      </c>
      <c r="C29" s="199"/>
      <c r="D29" s="199">
        <v>1</v>
      </c>
      <c r="E29" s="199">
        <f t="shared" si="4"/>
        <v>1</v>
      </c>
      <c r="F29" s="32"/>
      <c r="G29" s="32"/>
      <c r="H29" s="32"/>
      <c r="I29" s="375"/>
      <c r="J29" s="376"/>
      <c r="K29" s="377"/>
      <c r="L29" s="331" t="s">
        <v>88</v>
      </c>
      <c r="M29" s="332"/>
      <c r="N29" s="370" t="s">
        <v>77</v>
      </c>
      <c r="O29" s="371"/>
      <c r="P29" s="370" t="s">
        <v>77</v>
      </c>
      <c r="Q29" s="371"/>
      <c r="R29" s="372">
        <v>196</v>
      </c>
      <c r="S29" s="373"/>
      <c r="T29" s="94"/>
      <c r="U29" s="32"/>
      <c r="V29" s="32"/>
      <c r="W29" s="32"/>
      <c r="X29" s="32"/>
      <c r="Y29" s="32"/>
      <c r="Z29" s="32"/>
      <c r="AA29" s="32"/>
      <c r="AB29" s="33"/>
    </row>
    <row r="30" spans="1:28" ht="14.25" customHeight="1" x14ac:dyDescent="0.2">
      <c r="A30" s="31"/>
      <c r="B30" s="32"/>
      <c r="C30" s="184">
        <f>SUM(C27:C29)</f>
        <v>1067</v>
      </c>
      <c r="D30" s="184">
        <f>SUM(D27:D29)</f>
        <v>1747</v>
      </c>
      <c r="E30" s="184">
        <f>SUM(E27:E29)</f>
        <v>680</v>
      </c>
      <c r="F30" s="32"/>
      <c r="G30" s="32"/>
      <c r="H30" s="32"/>
      <c r="I30" s="375"/>
      <c r="J30" s="376"/>
      <c r="K30" s="377"/>
      <c r="L30" s="333"/>
      <c r="M30" s="334"/>
      <c r="N30" s="423" t="s">
        <v>77</v>
      </c>
      <c r="O30" s="423"/>
      <c r="P30" s="306" t="s">
        <v>88</v>
      </c>
      <c r="Q30" s="306"/>
      <c r="R30" s="381">
        <v>7</v>
      </c>
      <c r="S30" s="382"/>
      <c r="T30" s="94"/>
      <c r="U30" s="32"/>
      <c r="V30" s="32"/>
      <c r="W30" s="32"/>
      <c r="X30" s="32"/>
      <c r="Y30" s="32"/>
      <c r="Z30" s="32"/>
      <c r="AA30" s="32"/>
      <c r="AB30" s="33"/>
    </row>
    <row r="31" spans="1:28" ht="14.25" customHeight="1" x14ac:dyDescent="0.2">
      <c r="A31" s="31"/>
      <c r="B31" s="32"/>
      <c r="C31" s="32"/>
      <c r="D31" s="32"/>
      <c r="E31" s="32"/>
      <c r="F31" s="32"/>
      <c r="G31" s="32"/>
      <c r="H31" s="32"/>
      <c r="I31" s="375"/>
      <c r="J31" s="376"/>
      <c r="K31" s="377"/>
      <c r="L31" s="333"/>
      <c r="M31" s="334"/>
      <c r="N31" s="306" t="s">
        <v>88</v>
      </c>
      <c r="O31" s="306"/>
      <c r="P31" s="341" t="s">
        <v>77</v>
      </c>
      <c r="Q31" s="342"/>
      <c r="R31" s="381">
        <v>204</v>
      </c>
      <c r="S31" s="382"/>
      <c r="T31" s="94"/>
      <c r="U31" s="32"/>
      <c r="V31" s="32"/>
      <c r="W31" s="32"/>
      <c r="X31" s="32"/>
      <c r="Y31" s="32"/>
      <c r="Z31" s="32"/>
      <c r="AA31" s="32"/>
      <c r="AB31" s="33"/>
    </row>
    <row r="32" spans="1:28" ht="29.25" customHeight="1" x14ac:dyDescent="0.2">
      <c r="A32" s="31"/>
      <c r="B32" s="32"/>
      <c r="C32" s="32"/>
      <c r="D32" s="32"/>
      <c r="E32" s="32"/>
      <c r="F32" s="32"/>
      <c r="G32" s="32"/>
      <c r="H32" s="32"/>
      <c r="I32" s="452" t="s">
        <v>259</v>
      </c>
      <c r="J32" s="452"/>
      <c r="K32" s="452"/>
      <c r="L32" s="452"/>
      <c r="M32" s="452"/>
      <c r="N32" s="452"/>
      <c r="O32" s="452"/>
      <c r="P32" s="452"/>
      <c r="Q32" s="452"/>
      <c r="R32" s="452"/>
      <c r="S32" s="452"/>
      <c r="T32" s="32"/>
      <c r="U32" s="32"/>
      <c r="V32" s="32"/>
      <c r="W32" s="32"/>
      <c r="X32" s="32"/>
      <c r="Y32" s="32"/>
      <c r="Z32" s="32"/>
      <c r="AA32" s="32"/>
      <c r="AB32" s="33"/>
    </row>
    <row r="33" spans="1:28" x14ac:dyDescent="0.2">
      <c r="A33" s="31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3"/>
    </row>
    <row r="34" spans="1:28" x14ac:dyDescent="0.2">
      <c r="A34" s="31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3"/>
    </row>
    <row r="35" spans="1:28" x14ac:dyDescent="0.2">
      <c r="A35" s="31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3"/>
    </row>
    <row r="36" spans="1:28" x14ac:dyDescent="0.2">
      <c r="A36" s="31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3"/>
    </row>
    <row r="37" spans="1:28" x14ac:dyDescent="0.2">
      <c r="A37" s="31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3"/>
    </row>
    <row r="38" spans="1:28" x14ac:dyDescent="0.2">
      <c r="A38" s="31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3"/>
    </row>
    <row r="39" spans="1:28" x14ac:dyDescent="0.2">
      <c r="A39" s="31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3"/>
    </row>
    <row r="40" spans="1:28" x14ac:dyDescent="0.2">
      <c r="A40" s="31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3"/>
    </row>
    <row r="41" spans="1:28" x14ac:dyDescent="0.2">
      <c r="A41" s="31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3"/>
    </row>
    <row r="42" spans="1:28" x14ac:dyDescent="0.2">
      <c r="A42" s="31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3"/>
    </row>
    <row r="43" spans="1:28" x14ac:dyDescent="0.2">
      <c r="A43" s="31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3"/>
    </row>
    <row r="44" spans="1:28" x14ac:dyDescent="0.2">
      <c r="A44" s="31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3"/>
    </row>
    <row r="45" spans="1:28" x14ac:dyDescent="0.2">
      <c r="A45" s="31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3"/>
    </row>
    <row r="46" spans="1:28" x14ac:dyDescent="0.2">
      <c r="A46" s="31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3"/>
    </row>
    <row r="47" spans="1:28" x14ac:dyDescent="0.2">
      <c r="A47" s="31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3"/>
    </row>
    <row r="48" spans="1:28" x14ac:dyDescent="0.2">
      <c r="A48" s="31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3"/>
    </row>
    <row r="49" spans="1:28" x14ac:dyDescent="0.2">
      <c r="A49" s="31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3"/>
    </row>
    <row r="50" spans="1:28" x14ac:dyDescent="0.2">
      <c r="A50" s="31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3"/>
    </row>
    <row r="51" spans="1:28" x14ac:dyDescent="0.2">
      <c r="A51" s="3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3"/>
    </row>
    <row r="52" spans="1:28" x14ac:dyDescent="0.2">
      <c r="A52" s="3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3"/>
    </row>
    <row r="53" spans="1:28" x14ac:dyDescent="0.2">
      <c r="A53" s="3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3"/>
    </row>
    <row r="54" spans="1:28" s="32" customFormat="1" x14ac:dyDescent="0.2">
      <c r="A54" s="31"/>
      <c r="AB54" s="33"/>
    </row>
    <row r="55" spans="1:28" s="32" customFormat="1" x14ac:dyDescent="0.2">
      <c r="A55" s="31"/>
      <c r="AB55" s="33"/>
    </row>
    <row r="56" spans="1:28" x14ac:dyDescent="0.2">
      <c r="A56" s="31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3"/>
    </row>
    <row r="57" spans="1:28" x14ac:dyDescent="0.2">
      <c r="A57" s="31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3"/>
    </row>
    <row r="58" spans="1:28" x14ac:dyDescent="0.2">
      <c r="A58" s="31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3"/>
    </row>
    <row r="59" spans="1:28" x14ac:dyDescent="0.2">
      <c r="A59" s="31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3"/>
    </row>
    <row r="60" spans="1:28" x14ac:dyDescent="0.2">
      <c r="A60" s="31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3"/>
    </row>
    <row r="61" spans="1:28" x14ac:dyDescent="0.2">
      <c r="A61" s="31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3"/>
    </row>
    <row r="62" spans="1:28" x14ac:dyDescent="0.2">
      <c r="A62" s="34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6"/>
    </row>
  </sheetData>
  <mergeCells count="81">
    <mergeCell ref="E20:F20"/>
    <mergeCell ref="G20:H20"/>
    <mergeCell ref="I20:J20"/>
    <mergeCell ref="K20:L20"/>
    <mergeCell ref="R20:S20"/>
    <mergeCell ref="I32:S32"/>
    <mergeCell ref="B12:B13"/>
    <mergeCell ref="A9:B10"/>
    <mergeCell ref="N31:O31"/>
    <mergeCell ref="P31:Q31"/>
    <mergeCell ref="R31:S31"/>
    <mergeCell ref="E17:F17"/>
    <mergeCell ref="G17:H17"/>
    <mergeCell ref="I17:J17"/>
    <mergeCell ref="N30:O30"/>
    <mergeCell ref="P30:Q30"/>
    <mergeCell ref="N27:O27"/>
    <mergeCell ref="P27:Q27"/>
    <mergeCell ref="P26:Q26"/>
    <mergeCell ref="N26:O26"/>
    <mergeCell ref="K17:L17"/>
    <mergeCell ref="M17:N17"/>
    <mergeCell ref="R17:S17"/>
    <mergeCell ref="A1:AB1"/>
    <mergeCell ref="A2:AB2"/>
    <mergeCell ref="A3:AB3"/>
    <mergeCell ref="A4:AB4"/>
    <mergeCell ref="A5:AB5"/>
    <mergeCell ref="R16:U16"/>
    <mergeCell ref="A6:AB6"/>
    <mergeCell ref="B16:D17"/>
    <mergeCell ref="F7:H7"/>
    <mergeCell ref="C9:AB9"/>
    <mergeCell ref="T17:U17"/>
    <mergeCell ref="E16:N16"/>
    <mergeCell ref="T18:U18"/>
    <mergeCell ref="C19:D19"/>
    <mergeCell ref="E19:F19"/>
    <mergeCell ref="G19:H19"/>
    <mergeCell ref="I19:J19"/>
    <mergeCell ref="K19:L19"/>
    <mergeCell ref="M19:N19"/>
    <mergeCell ref="T19:U19"/>
    <mergeCell ref="M18:N18"/>
    <mergeCell ref="R18:S18"/>
    <mergeCell ref="C18:D18"/>
    <mergeCell ref="E18:F18"/>
    <mergeCell ref="G18:H18"/>
    <mergeCell ref="I18:J18"/>
    <mergeCell ref="K18:L18"/>
    <mergeCell ref="E21:F21"/>
    <mergeCell ref="G21:H21"/>
    <mergeCell ref="I21:J21"/>
    <mergeCell ref="K21:L21"/>
    <mergeCell ref="B21:D21"/>
    <mergeCell ref="I25:K31"/>
    <mergeCell ref="I24:K24"/>
    <mergeCell ref="N29:O29"/>
    <mergeCell ref="P29:Q29"/>
    <mergeCell ref="P24:Q24"/>
    <mergeCell ref="N25:O25"/>
    <mergeCell ref="P25:Q25"/>
    <mergeCell ref="L25:M28"/>
    <mergeCell ref="N28:O28"/>
    <mergeCell ref="P28:Q28"/>
    <mergeCell ref="L29:M31"/>
    <mergeCell ref="R25:S25"/>
    <mergeCell ref="R30:S30"/>
    <mergeCell ref="R26:S26"/>
    <mergeCell ref="R28:S28"/>
    <mergeCell ref="R27:S27"/>
    <mergeCell ref="R29:S29"/>
    <mergeCell ref="M21:N21"/>
    <mergeCell ref="R21:S21"/>
    <mergeCell ref="T21:U21"/>
    <mergeCell ref="R19:S19"/>
    <mergeCell ref="L24:M24"/>
    <mergeCell ref="N24:O24"/>
    <mergeCell ref="R24:S24"/>
    <mergeCell ref="M20:N20"/>
    <mergeCell ref="T20:U20"/>
  </mergeCells>
  <printOptions horizontalCentered="1"/>
  <pageMargins left="0.31496062992125984" right="0.31496062992125984" top="0.35433070866141736" bottom="0.35433070866141736" header="0.31496062992125984" footer="0.31496062992125984"/>
  <pageSetup scale="58" orientation="landscape" horizontalDpi="4294967294" verticalDpi="4294967294" r:id="rId1"/>
  <rowBreaks count="1" manualBreakCount="1">
    <brk id="62" max="2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B58"/>
  <sheetViews>
    <sheetView zoomScale="85" zoomScaleNormal="85" zoomScaleSheetLayoutView="10" workbookViewId="0">
      <selection sqref="A1:AB58"/>
    </sheetView>
  </sheetViews>
  <sheetFormatPr baseColWidth="10" defaultColWidth="11.42578125" defaultRowHeight="12" x14ac:dyDescent="0.2"/>
  <cols>
    <col min="1" max="1" width="12.42578125" style="69" customWidth="1"/>
    <col min="2" max="2" width="10.5703125" style="69" bestFit="1" customWidth="1"/>
    <col min="3" max="3" width="23.5703125" style="69" customWidth="1"/>
    <col min="4" max="4" width="11.85546875" style="69" bestFit="1" customWidth="1"/>
    <col min="5" max="5" width="25.7109375" style="69" customWidth="1"/>
    <col min="6" max="16" width="7" style="69" customWidth="1"/>
    <col min="17" max="17" width="7.85546875" style="69" bestFit="1" customWidth="1"/>
    <col min="18" max="26" width="7" style="69" customWidth="1"/>
    <col min="27" max="27" width="7.85546875" style="69" bestFit="1" customWidth="1"/>
    <col min="28" max="28" width="7" style="69" customWidth="1"/>
    <col min="29" max="16384" width="11.42578125" style="69"/>
  </cols>
  <sheetData>
    <row r="1" spans="1:28" s="122" customFormat="1" ht="15" customHeight="1" x14ac:dyDescent="0.15">
      <c r="A1" s="351" t="s">
        <v>2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352"/>
      <c r="AA1" s="352"/>
      <c r="AB1" s="353"/>
    </row>
    <row r="2" spans="1:28" s="122" customFormat="1" ht="15" customHeight="1" x14ac:dyDescent="0.15">
      <c r="A2" s="354" t="s">
        <v>3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55"/>
      <c r="X2" s="355"/>
      <c r="Y2" s="355"/>
      <c r="Z2" s="355"/>
      <c r="AA2" s="355"/>
      <c r="AB2" s="356"/>
    </row>
    <row r="3" spans="1:28" s="122" customFormat="1" ht="15" customHeight="1" x14ac:dyDescent="0.15">
      <c r="A3" s="357" t="s">
        <v>21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358"/>
      <c r="W3" s="358"/>
      <c r="X3" s="358"/>
      <c r="Y3" s="358"/>
      <c r="Z3" s="358"/>
      <c r="AA3" s="358"/>
      <c r="AB3" s="359"/>
    </row>
    <row r="4" spans="1:28" s="122" customFormat="1" ht="15" customHeight="1" x14ac:dyDescent="0.15">
      <c r="A4" s="289" t="s">
        <v>303</v>
      </c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  <c r="S4" s="355"/>
      <c r="T4" s="355"/>
      <c r="U4" s="355"/>
      <c r="V4" s="355"/>
      <c r="W4" s="355"/>
      <c r="X4" s="355"/>
      <c r="Y4" s="355"/>
      <c r="Z4" s="355"/>
      <c r="AA4" s="355"/>
      <c r="AB4" s="356"/>
    </row>
    <row r="5" spans="1:28" s="122" customFormat="1" ht="15" customHeight="1" x14ac:dyDescent="0.15">
      <c r="A5" s="392" t="s">
        <v>119</v>
      </c>
      <c r="B5" s="393"/>
      <c r="C5" s="393"/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3"/>
      <c r="P5" s="393"/>
      <c r="Q5" s="393"/>
      <c r="R5" s="393"/>
      <c r="S5" s="393"/>
      <c r="T5" s="393"/>
      <c r="U5" s="393"/>
      <c r="V5" s="393"/>
      <c r="W5" s="393"/>
      <c r="X5" s="393"/>
      <c r="Y5" s="393"/>
      <c r="Z5" s="393"/>
      <c r="AA5" s="393"/>
      <c r="AB5" s="394"/>
    </row>
    <row r="6" spans="1:28" ht="3" customHeight="1" x14ac:dyDescent="0.2">
      <c r="A6" s="365"/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366"/>
      <c r="M6" s="366"/>
      <c r="N6" s="366"/>
      <c r="O6" s="366"/>
      <c r="P6" s="366"/>
      <c r="Q6" s="366"/>
      <c r="R6" s="366"/>
      <c r="S6" s="366"/>
      <c r="T6" s="366"/>
      <c r="U6" s="366"/>
      <c r="V6" s="366"/>
      <c r="W6" s="366"/>
      <c r="X6" s="366"/>
      <c r="Y6" s="366"/>
      <c r="Z6" s="366"/>
      <c r="AA6" s="366"/>
      <c r="AB6" s="367"/>
    </row>
    <row r="7" spans="1:28" ht="18.75" customHeight="1" x14ac:dyDescent="0.2">
      <c r="A7" s="31"/>
      <c r="B7" s="32"/>
      <c r="C7" s="40"/>
      <c r="D7" s="40"/>
      <c r="E7" s="40"/>
      <c r="F7" s="435"/>
      <c r="G7" s="258"/>
      <c r="H7" s="258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3"/>
    </row>
    <row r="8" spans="1:28" x14ac:dyDescent="0.2">
      <c r="A8" s="31"/>
      <c r="B8" s="41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3"/>
    </row>
    <row r="9" spans="1:28" ht="12" customHeight="1" x14ac:dyDescent="0.2">
      <c r="A9" s="259" t="s">
        <v>122</v>
      </c>
      <c r="B9" s="259"/>
      <c r="C9" s="436" t="s">
        <v>7</v>
      </c>
      <c r="D9" s="436"/>
      <c r="E9" s="436"/>
      <c r="F9" s="436"/>
      <c r="G9" s="436"/>
      <c r="H9" s="436"/>
      <c r="I9" s="436"/>
      <c r="J9" s="436"/>
      <c r="K9" s="436"/>
      <c r="L9" s="436"/>
      <c r="M9" s="436"/>
      <c r="N9" s="436"/>
      <c r="O9" s="436"/>
      <c r="P9" s="436"/>
      <c r="Q9" s="436"/>
      <c r="R9" s="436"/>
      <c r="S9" s="436"/>
      <c r="T9" s="436"/>
      <c r="U9" s="436"/>
      <c r="V9" s="436"/>
      <c r="W9" s="436"/>
      <c r="X9" s="436"/>
      <c r="Y9" s="436"/>
      <c r="Z9" s="436"/>
      <c r="AA9" s="436"/>
      <c r="AB9" s="436"/>
    </row>
    <row r="10" spans="1:28" ht="23.25" customHeight="1" x14ac:dyDescent="0.2">
      <c r="A10" s="259"/>
      <c r="B10" s="259"/>
      <c r="C10" s="190" t="s">
        <v>8</v>
      </c>
      <c r="D10" s="190" t="s">
        <v>6</v>
      </c>
      <c r="E10" s="190" t="s">
        <v>9</v>
      </c>
      <c r="F10" s="190" t="s">
        <v>6</v>
      </c>
      <c r="G10" s="190" t="s">
        <v>10</v>
      </c>
      <c r="H10" s="190" t="s">
        <v>6</v>
      </c>
      <c r="I10" s="190" t="s">
        <v>11</v>
      </c>
      <c r="J10" s="190" t="s">
        <v>6</v>
      </c>
      <c r="K10" s="190" t="s">
        <v>12</v>
      </c>
      <c r="L10" s="190" t="s">
        <v>6</v>
      </c>
      <c r="M10" s="190" t="s">
        <v>13</v>
      </c>
      <c r="N10" s="190" t="s">
        <v>6</v>
      </c>
      <c r="O10" s="190" t="s">
        <v>14</v>
      </c>
      <c r="P10" s="190" t="s">
        <v>6</v>
      </c>
      <c r="Q10" s="190" t="s">
        <v>15</v>
      </c>
      <c r="R10" s="190" t="s">
        <v>6</v>
      </c>
      <c r="S10" s="190" t="s">
        <v>16</v>
      </c>
      <c r="T10" s="190" t="s">
        <v>6</v>
      </c>
      <c r="U10" s="190" t="s">
        <v>17</v>
      </c>
      <c r="V10" s="190" t="s">
        <v>6</v>
      </c>
      <c r="W10" s="190" t="s">
        <v>18</v>
      </c>
      <c r="X10" s="190" t="s">
        <v>6</v>
      </c>
      <c r="Y10" s="190" t="s">
        <v>19</v>
      </c>
      <c r="Z10" s="190" t="s">
        <v>6</v>
      </c>
      <c r="AA10" s="29" t="s">
        <v>20</v>
      </c>
      <c r="AB10" s="190" t="s">
        <v>6</v>
      </c>
    </row>
    <row r="11" spans="1:28" ht="28.5" customHeight="1" x14ac:dyDescent="0.2">
      <c r="A11" s="9" t="s">
        <v>0</v>
      </c>
      <c r="B11" s="183">
        <v>312</v>
      </c>
      <c r="C11" s="51">
        <v>9</v>
      </c>
      <c r="D11" s="3">
        <f>C11/$B$11</f>
        <v>2.8846153846153848E-2</v>
      </c>
      <c r="E11" s="51">
        <v>21</v>
      </c>
      <c r="F11" s="3">
        <f>E11/$B$11</f>
        <v>6.7307692307692304E-2</v>
      </c>
      <c r="G11" s="51">
        <v>13</v>
      </c>
      <c r="H11" s="3">
        <f>G11/$B$11</f>
        <v>4.1666666666666664E-2</v>
      </c>
      <c r="I11" s="51">
        <v>8</v>
      </c>
      <c r="J11" s="3">
        <f>I11/$B$11</f>
        <v>2.564102564102564E-2</v>
      </c>
      <c r="K11" s="51">
        <v>10</v>
      </c>
      <c r="L11" s="3">
        <f>K11/$B$11</f>
        <v>3.2051282051282048E-2</v>
      </c>
      <c r="M11" s="51">
        <v>12</v>
      </c>
      <c r="N11" s="3">
        <f>M11/$B$11</f>
        <v>3.8461538461538464E-2</v>
      </c>
      <c r="O11" s="51">
        <v>2</v>
      </c>
      <c r="P11" s="3">
        <f>O11/$B$11</f>
        <v>6.41025641025641E-3</v>
      </c>
      <c r="Q11" s="51">
        <v>10</v>
      </c>
      <c r="R11" s="3">
        <f>Q11/$B$11</f>
        <v>3.2051282051282048E-2</v>
      </c>
      <c r="S11" s="25"/>
      <c r="T11" s="3">
        <f>S11/$B$11</f>
        <v>0</v>
      </c>
      <c r="U11" s="25"/>
      <c r="V11" s="3">
        <f>U11/$B$11</f>
        <v>0</v>
      </c>
      <c r="W11" s="25"/>
      <c r="X11" s="3">
        <f>W11/$B$11</f>
        <v>0</v>
      </c>
      <c r="Y11" s="25"/>
      <c r="Z11" s="3">
        <f>Y11/$B$11</f>
        <v>0</v>
      </c>
      <c r="AA11" s="45">
        <f>C11+E11+G11+I11+K11+M11+O11+Q11+S11+U11+W11+Y11</f>
        <v>85</v>
      </c>
      <c r="AB11" s="44">
        <f>AA11/B11</f>
        <v>0.27243589743589741</v>
      </c>
    </row>
    <row r="12" spans="1:28" ht="28.5" customHeight="1" x14ac:dyDescent="0.2">
      <c r="A12" s="9" t="s">
        <v>1</v>
      </c>
      <c r="B12" s="401">
        <v>1274</v>
      </c>
      <c r="C12" s="51">
        <v>90</v>
      </c>
      <c r="D12" s="3">
        <f>C12/$B$12</f>
        <v>7.0643642072213506E-2</v>
      </c>
      <c r="E12" s="51">
        <v>49</v>
      </c>
      <c r="F12" s="3">
        <f>E12/$B$12</f>
        <v>3.8461538461538464E-2</v>
      </c>
      <c r="G12" s="51">
        <v>106</v>
      </c>
      <c r="H12" s="3">
        <f>G12/$B$12</f>
        <v>8.3202511773940349E-2</v>
      </c>
      <c r="I12" s="51">
        <v>52</v>
      </c>
      <c r="J12" s="3">
        <f>I12/$B$12</f>
        <v>4.0816326530612242E-2</v>
      </c>
      <c r="K12" s="51">
        <v>25</v>
      </c>
      <c r="L12" s="3">
        <f>K12/$B$12</f>
        <v>1.9623233908948195E-2</v>
      </c>
      <c r="M12" s="51">
        <v>20</v>
      </c>
      <c r="N12" s="3">
        <f>M12/$B$12</f>
        <v>1.5698587127158554E-2</v>
      </c>
      <c r="O12" s="51">
        <v>46</v>
      </c>
      <c r="P12" s="3">
        <f>O12/$B$12</f>
        <v>3.6106750392464679E-2</v>
      </c>
      <c r="Q12" s="51">
        <v>34</v>
      </c>
      <c r="R12" s="3">
        <f>Q12/$B$12</f>
        <v>2.6687598116169546E-2</v>
      </c>
      <c r="S12" s="25"/>
      <c r="T12" s="3">
        <f>S12/$B$12</f>
        <v>0</v>
      </c>
      <c r="U12" s="25"/>
      <c r="V12" s="3">
        <f>U12/$B$12</f>
        <v>0</v>
      </c>
      <c r="W12" s="25"/>
      <c r="X12" s="3">
        <f>W12/$B$12</f>
        <v>0</v>
      </c>
      <c r="Y12" s="25"/>
      <c r="Z12" s="3">
        <f>Y12/$B$12</f>
        <v>0</v>
      </c>
      <c r="AA12" s="45">
        <f>C12+E12+G12+I12+K12+M12+O12+Q12+S12+U12+W12+Y12</f>
        <v>422</v>
      </c>
      <c r="AB12" s="44">
        <f>AA12/B12</f>
        <v>0.33124018838304553</v>
      </c>
    </row>
    <row r="13" spans="1:28" ht="33.75" customHeight="1" x14ac:dyDescent="0.2">
      <c r="A13" s="9" t="s">
        <v>253</v>
      </c>
      <c r="B13" s="402"/>
      <c r="C13" s="51">
        <v>790</v>
      </c>
      <c r="D13" s="3">
        <f>C13/$B$12</f>
        <v>0.62009419152276291</v>
      </c>
      <c r="E13" s="51">
        <v>836</v>
      </c>
      <c r="F13" s="3">
        <f>E13/$B$12</f>
        <v>0.6562009419152276</v>
      </c>
      <c r="G13" s="51">
        <v>941</v>
      </c>
      <c r="H13" s="3">
        <f>G13/$B$12</f>
        <v>0.73861852433281006</v>
      </c>
      <c r="I13" s="51">
        <v>981</v>
      </c>
      <c r="J13" s="3">
        <f>I13/$B$12</f>
        <v>0.77001569858712715</v>
      </c>
      <c r="K13" s="51">
        <v>975</v>
      </c>
      <c r="L13" s="3">
        <f>K13/$B$12</f>
        <v>0.76530612244897955</v>
      </c>
      <c r="M13" s="51">
        <v>973</v>
      </c>
      <c r="N13" s="3">
        <f>M13/$B$12</f>
        <v>0.76373626373626369</v>
      </c>
      <c r="O13" s="51">
        <v>1010</v>
      </c>
      <c r="P13" s="3">
        <f>O13/$B$12</f>
        <v>0.79277864992150704</v>
      </c>
      <c r="Q13" s="51">
        <v>1037</v>
      </c>
      <c r="R13" s="3">
        <f>Q13/$B$12</f>
        <v>0.81397174254317106</v>
      </c>
      <c r="S13" s="25"/>
      <c r="T13" s="3">
        <f>S13/$B$12</f>
        <v>0</v>
      </c>
      <c r="U13" s="25"/>
      <c r="V13" s="3">
        <f>U13/$B$12</f>
        <v>0</v>
      </c>
      <c r="W13" s="25"/>
      <c r="X13" s="3">
        <f>W13/$B$12</f>
        <v>0</v>
      </c>
      <c r="Y13" s="25"/>
      <c r="Z13" s="3">
        <f>Y13/$B$12</f>
        <v>0</v>
      </c>
      <c r="AA13" s="45">
        <f>+Q13</f>
        <v>1037</v>
      </c>
      <c r="AB13" s="44">
        <f>AA13/B12</f>
        <v>0.81397174254317106</v>
      </c>
    </row>
    <row r="14" spans="1:28" x14ac:dyDescent="0.2">
      <c r="A14" s="31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3"/>
    </row>
    <row r="15" spans="1:28" x14ac:dyDescent="0.2">
      <c r="A15" s="31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9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3"/>
    </row>
    <row r="16" spans="1:28" ht="24.75" customHeight="1" x14ac:dyDescent="0.2">
      <c r="A16" s="31"/>
      <c r="B16" s="32"/>
      <c r="C16" s="32"/>
      <c r="D16" s="32"/>
      <c r="E16" s="395" t="s">
        <v>150</v>
      </c>
      <c r="F16" s="396"/>
      <c r="G16" s="397"/>
      <c r="H16" s="328" t="s">
        <v>79</v>
      </c>
      <c r="I16" s="329"/>
      <c r="J16" s="329"/>
      <c r="K16" s="329"/>
      <c r="L16" s="329"/>
      <c r="M16" s="329"/>
      <c r="N16" s="329"/>
      <c r="O16" s="329"/>
      <c r="P16" s="329"/>
      <c r="Q16" s="330"/>
      <c r="R16" s="32"/>
      <c r="S16" s="328" t="s">
        <v>80</v>
      </c>
      <c r="T16" s="329"/>
      <c r="U16" s="329"/>
      <c r="V16" s="330"/>
      <c r="W16" s="32"/>
      <c r="X16" s="32"/>
      <c r="Y16" s="32"/>
      <c r="Z16" s="32"/>
      <c r="AA16" s="32"/>
      <c r="AB16" s="33"/>
    </row>
    <row r="17" spans="1:28" ht="27" customHeight="1" x14ac:dyDescent="0.2">
      <c r="A17" s="31"/>
      <c r="B17" s="32"/>
      <c r="C17" s="32"/>
      <c r="D17" s="32"/>
      <c r="E17" s="398"/>
      <c r="F17" s="399"/>
      <c r="G17" s="400"/>
      <c r="H17" s="328" t="s">
        <v>67</v>
      </c>
      <c r="I17" s="330"/>
      <c r="J17" s="328" t="s">
        <v>68</v>
      </c>
      <c r="K17" s="330"/>
      <c r="L17" s="328" t="s">
        <v>69</v>
      </c>
      <c r="M17" s="330"/>
      <c r="N17" s="328" t="s">
        <v>70</v>
      </c>
      <c r="O17" s="330"/>
      <c r="P17" s="328" t="s">
        <v>71</v>
      </c>
      <c r="Q17" s="330"/>
      <c r="R17" s="32"/>
      <c r="S17" s="328" t="s">
        <v>121</v>
      </c>
      <c r="T17" s="330"/>
      <c r="U17" s="328" t="s">
        <v>65</v>
      </c>
      <c r="V17" s="330"/>
      <c r="W17" s="32"/>
      <c r="X17" s="32"/>
      <c r="Y17" s="32"/>
      <c r="Z17" s="32"/>
      <c r="AA17" s="32"/>
      <c r="AB17" s="33"/>
    </row>
    <row r="18" spans="1:28" ht="12" customHeight="1" x14ac:dyDescent="0.2">
      <c r="A18" s="31"/>
      <c r="B18" s="32"/>
      <c r="C18" s="32"/>
      <c r="D18" s="32"/>
      <c r="E18" s="5" t="s">
        <v>26</v>
      </c>
      <c r="F18" s="16" t="s">
        <v>120</v>
      </c>
      <c r="G18" s="17"/>
      <c r="H18" s="455">
        <v>997</v>
      </c>
      <c r="I18" s="456"/>
      <c r="J18" s="455">
        <v>72</v>
      </c>
      <c r="K18" s="456"/>
      <c r="L18" s="455">
        <v>206</v>
      </c>
      <c r="M18" s="456"/>
      <c r="N18" s="455">
        <v>35</v>
      </c>
      <c r="O18" s="456"/>
      <c r="P18" s="455">
        <f>SUM(H18:N18)</f>
        <v>1310</v>
      </c>
      <c r="Q18" s="456"/>
      <c r="R18" s="32"/>
      <c r="S18" s="455">
        <v>1310</v>
      </c>
      <c r="T18" s="456"/>
      <c r="U18" s="455">
        <f>+S18</f>
        <v>1310</v>
      </c>
      <c r="V18" s="456"/>
      <c r="W18" s="32"/>
      <c r="X18" s="32"/>
      <c r="Y18" s="32"/>
      <c r="Z18" s="32"/>
      <c r="AA18" s="32"/>
      <c r="AB18" s="33"/>
    </row>
    <row r="19" spans="1:28" ht="14.25" x14ac:dyDescent="0.2">
      <c r="A19" s="31"/>
      <c r="B19" s="32"/>
      <c r="C19" s="32"/>
      <c r="D19" s="32"/>
      <c r="E19" s="462" t="s">
        <v>65</v>
      </c>
      <c r="F19" s="463"/>
      <c r="G19" s="464"/>
      <c r="H19" s="437">
        <f>SUM(H18:I18)</f>
        <v>997</v>
      </c>
      <c r="I19" s="439"/>
      <c r="J19" s="437">
        <f>SUM(J18:K18)</f>
        <v>72</v>
      </c>
      <c r="K19" s="439"/>
      <c r="L19" s="437">
        <f>SUM(L18:M18)</f>
        <v>206</v>
      </c>
      <c r="M19" s="439"/>
      <c r="N19" s="437">
        <f>SUM(N18:O18)</f>
        <v>35</v>
      </c>
      <c r="O19" s="439"/>
      <c r="P19" s="437">
        <f>SUM(P18:Q18)</f>
        <v>1310</v>
      </c>
      <c r="Q19" s="439"/>
      <c r="R19" s="32"/>
      <c r="S19" s="437">
        <f>SUM(S18:T18)</f>
        <v>1310</v>
      </c>
      <c r="T19" s="439"/>
      <c r="U19" s="437">
        <f>+S19</f>
        <v>1310</v>
      </c>
      <c r="V19" s="439"/>
      <c r="W19" s="32"/>
      <c r="X19" s="32"/>
      <c r="Y19" s="32"/>
      <c r="Z19" s="32"/>
      <c r="AA19" s="32"/>
      <c r="AB19" s="33"/>
    </row>
    <row r="20" spans="1:28" x14ac:dyDescent="0.2">
      <c r="A20" s="31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3"/>
    </row>
    <row r="21" spans="1:28" x14ac:dyDescent="0.2">
      <c r="A21" s="31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3"/>
    </row>
    <row r="22" spans="1:28" ht="36" x14ac:dyDescent="0.2">
      <c r="A22" s="31"/>
      <c r="B22" s="28" t="s">
        <v>315</v>
      </c>
      <c r="C22" s="211" t="s">
        <v>312</v>
      </c>
      <c r="D22" s="211" t="s">
        <v>314</v>
      </c>
      <c r="E22" s="211" t="s">
        <v>313</v>
      </c>
      <c r="F22" s="32"/>
      <c r="G22" s="32"/>
      <c r="H22" s="32"/>
      <c r="I22" s="459" t="s">
        <v>261</v>
      </c>
      <c r="J22" s="460"/>
      <c r="K22" s="461"/>
      <c r="L22" s="360" t="s">
        <v>73</v>
      </c>
      <c r="M22" s="362"/>
      <c r="N22" s="360" t="s">
        <v>74</v>
      </c>
      <c r="O22" s="362"/>
      <c r="P22" s="360" t="s">
        <v>75</v>
      </c>
      <c r="Q22" s="362"/>
      <c r="R22" s="360" t="s">
        <v>76</v>
      </c>
      <c r="S22" s="362"/>
      <c r="T22" s="32"/>
      <c r="U22" s="32"/>
      <c r="V22" s="32"/>
      <c r="W22" s="32"/>
      <c r="X22" s="32"/>
      <c r="Y22" s="32"/>
      <c r="Z22" s="32"/>
      <c r="AA22" s="32"/>
      <c r="AB22" s="33"/>
    </row>
    <row r="23" spans="1:28" s="117" customFormat="1" ht="16.5" customHeight="1" x14ac:dyDescent="0.2">
      <c r="A23" s="77"/>
      <c r="B23" s="158" t="s">
        <v>316</v>
      </c>
      <c r="C23" s="158">
        <v>761</v>
      </c>
      <c r="D23" s="154">
        <v>1310</v>
      </c>
      <c r="E23" s="154">
        <f>D23-C23</f>
        <v>549</v>
      </c>
      <c r="F23" s="66"/>
      <c r="G23" s="66"/>
      <c r="H23" s="66"/>
      <c r="I23" s="265" t="s">
        <v>72</v>
      </c>
      <c r="J23" s="374"/>
      <c r="K23" s="266"/>
      <c r="L23" s="383" t="s">
        <v>87</v>
      </c>
      <c r="M23" s="384"/>
      <c r="N23" s="341" t="s">
        <v>77</v>
      </c>
      <c r="O23" s="342"/>
      <c r="P23" s="341" t="s">
        <v>77</v>
      </c>
      <c r="Q23" s="342"/>
      <c r="R23" s="372">
        <v>633</v>
      </c>
      <c r="S23" s="373"/>
      <c r="T23" s="94"/>
      <c r="U23" s="66"/>
      <c r="V23" s="66"/>
      <c r="W23" s="66"/>
      <c r="X23" s="66"/>
      <c r="Y23" s="66"/>
      <c r="Z23" s="66"/>
      <c r="AA23" s="66"/>
      <c r="AB23" s="67"/>
    </row>
    <row r="24" spans="1:28" s="117" customFormat="1" ht="16.5" customHeight="1" x14ac:dyDescent="0.2">
      <c r="A24" s="77"/>
      <c r="B24" s="66"/>
      <c r="C24" s="66"/>
      <c r="D24" s="66"/>
      <c r="E24" s="66"/>
      <c r="F24" s="66"/>
      <c r="G24" s="66"/>
      <c r="H24" s="66"/>
      <c r="I24" s="375"/>
      <c r="J24" s="376"/>
      <c r="K24" s="377"/>
      <c r="L24" s="385"/>
      <c r="M24" s="386"/>
      <c r="N24" s="321" t="s">
        <v>88</v>
      </c>
      <c r="O24" s="323"/>
      <c r="P24" s="341" t="s">
        <v>77</v>
      </c>
      <c r="Q24" s="342"/>
      <c r="R24" s="381">
        <v>45</v>
      </c>
      <c r="S24" s="382"/>
      <c r="T24" s="94"/>
      <c r="U24" s="66"/>
      <c r="V24" s="66"/>
      <c r="W24" s="66"/>
      <c r="X24" s="66"/>
      <c r="Y24" s="66"/>
      <c r="Z24" s="66"/>
      <c r="AA24" s="66"/>
      <c r="AB24" s="67"/>
    </row>
    <row r="25" spans="1:28" s="117" customFormat="1" ht="16.5" customHeight="1" x14ac:dyDescent="0.2">
      <c r="A25" s="77"/>
      <c r="B25" s="66"/>
      <c r="C25" s="66"/>
      <c r="D25" s="66"/>
      <c r="E25" s="66"/>
      <c r="F25" s="66"/>
      <c r="G25" s="66"/>
      <c r="H25" s="66"/>
      <c r="I25" s="375"/>
      <c r="J25" s="376"/>
      <c r="K25" s="377"/>
      <c r="L25" s="387"/>
      <c r="M25" s="388"/>
      <c r="N25" s="457" t="s">
        <v>88</v>
      </c>
      <c r="O25" s="458"/>
      <c r="P25" s="457" t="s">
        <v>88</v>
      </c>
      <c r="Q25" s="458"/>
      <c r="R25" s="389">
        <v>4</v>
      </c>
      <c r="S25" s="390"/>
      <c r="T25" s="94"/>
      <c r="U25" s="66"/>
      <c r="V25" s="66"/>
      <c r="W25" s="66"/>
      <c r="X25" s="66"/>
      <c r="Y25" s="66"/>
      <c r="Z25" s="66"/>
      <c r="AA25" s="66"/>
      <c r="AB25" s="67"/>
    </row>
    <row r="26" spans="1:28" ht="16.5" customHeight="1" x14ac:dyDescent="0.2">
      <c r="A26" s="31"/>
      <c r="B26" s="32"/>
      <c r="C26" s="32"/>
      <c r="D26" s="32"/>
      <c r="E26" s="32"/>
      <c r="F26" s="32"/>
      <c r="G26" s="32"/>
      <c r="H26" s="32"/>
      <c r="I26" s="375"/>
      <c r="J26" s="376"/>
      <c r="K26" s="377"/>
      <c r="L26" s="333" t="s">
        <v>88</v>
      </c>
      <c r="M26" s="334"/>
      <c r="N26" s="341" t="s">
        <v>77</v>
      </c>
      <c r="O26" s="342"/>
      <c r="P26" s="341" t="s">
        <v>77</v>
      </c>
      <c r="Q26" s="342"/>
      <c r="R26" s="381">
        <v>127</v>
      </c>
      <c r="S26" s="382"/>
      <c r="T26" s="94"/>
      <c r="U26" s="32"/>
      <c r="V26" s="32"/>
      <c r="W26" s="32"/>
      <c r="X26" s="32"/>
      <c r="Y26" s="32"/>
      <c r="Z26" s="32"/>
      <c r="AA26" s="32"/>
      <c r="AB26" s="33"/>
    </row>
    <row r="27" spans="1:28" ht="16.5" customHeight="1" x14ac:dyDescent="0.2">
      <c r="A27" s="31"/>
      <c r="B27" s="32"/>
      <c r="C27" s="32"/>
      <c r="D27" s="32"/>
      <c r="E27" s="32"/>
      <c r="F27" s="32"/>
      <c r="G27" s="32"/>
      <c r="H27" s="32"/>
      <c r="I27" s="375"/>
      <c r="J27" s="376"/>
      <c r="K27" s="377"/>
      <c r="L27" s="333"/>
      <c r="M27" s="334"/>
      <c r="N27" s="341" t="s">
        <v>77</v>
      </c>
      <c r="O27" s="342"/>
      <c r="P27" s="321" t="s">
        <v>88</v>
      </c>
      <c r="Q27" s="323"/>
      <c r="R27" s="381">
        <v>2</v>
      </c>
      <c r="S27" s="382"/>
      <c r="T27" s="94"/>
      <c r="U27" s="32"/>
      <c r="V27" s="32"/>
      <c r="W27" s="32"/>
      <c r="X27" s="32"/>
      <c r="Y27" s="32"/>
      <c r="Z27" s="32"/>
      <c r="AA27" s="32"/>
      <c r="AB27" s="33"/>
    </row>
    <row r="28" spans="1:28" ht="16.5" customHeight="1" x14ac:dyDescent="0.2">
      <c r="A28" s="31"/>
      <c r="B28" s="32"/>
      <c r="C28" s="32"/>
      <c r="D28" s="32"/>
      <c r="E28" s="32"/>
      <c r="F28" s="32"/>
      <c r="G28" s="32"/>
      <c r="H28" s="32"/>
      <c r="I28" s="375"/>
      <c r="J28" s="376"/>
      <c r="K28" s="377"/>
      <c r="L28" s="333"/>
      <c r="M28" s="334"/>
      <c r="N28" s="321" t="s">
        <v>88</v>
      </c>
      <c r="O28" s="323"/>
      <c r="P28" s="341" t="s">
        <v>77</v>
      </c>
      <c r="Q28" s="342"/>
      <c r="R28" s="381">
        <v>186</v>
      </c>
      <c r="S28" s="382"/>
      <c r="T28" s="94"/>
      <c r="U28" s="32"/>
      <c r="V28" s="32"/>
      <c r="W28" s="32"/>
      <c r="X28" s="32"/>
      <c r="Y28" s="32"/>
      <c r="Z28" s="32"/>
      <c r="AA28" s="32"/>
      <c r="AB28" s="33"/>
    </row>
    <row r="29" spans="1:28" ht="22.7" customHeight="1" x14ac:dyDescent="0.2">
      <c r="A29" s="31"/>
      <c r="B29" s="32"/>
      <c r="C29" s="32"/>
      <c r="D29" s="32"/>
      <c r="E29" s="32"/>
      <c r="F29" s="32"/>
      <c r="G29" s="32"/>
      <c r="H29" s="32"/>
      <c r="I29" s="452" t="s">
        <v>259</v>
      </c>
      <c r="J29" s="452"/>
      <c r="K29" s="452"/>
      <c r="L29" s="452"/>
      <c r="M29" s="452"/>
      <c r="N29" s="452"/>
      <c r="O29" s="452"/>
      <c r="P29" s="452"/>
      <c r="Q29" s="452"/>
      <c r="R29" s="452"/>
      <c r="S29" s="452"/>
      <c r="T29" s="32"/>
      <c r="U29" s="32"/>
      <c r="V29" s="32"/>
      <c r="W29" s="32"/>
      <c r="X29" s="32"/>
      <c r="Y29" s="32"/>
      <c r="Z29" s="32"/>
      <c r="AA29" s="32"/>
      <c r="AB29" s="33"/>
    </row>
    <row r="30" spans="1:28" x14ac:dyDescent="0.2">
      <c r="A30" s="31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3"/>
    </row>
    <row r="31" spans="1:28" x14ac:dyDescent="0.2">
      <c r="A31" s="31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3"/>
    </row>
    <row r="32" spans="1:28" x14ac:dyDescent="0.2">
      <c r="A32" s="31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3"/>
    </row>
    <row r="33" spans="1:28" x14ac:dyDescent="0.2">
      <c r="A33" s="31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3"/>
    </row>
    <row r="34" spans="1:28" x14ac:dyDescent="0.2">
      <c r="A34" s="31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3"/>
    </row>
    <row r="35" spans="1:28" x14ac:dyDescent="0.2">
      <c r="A35" s="31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3"/>
    </row>
    <row r="36" spans="1:28" x14ac:dyDescent="0.2">
      <c r="A36" s="31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3"/>
    </row>
    <row r="37" spans="1:28" x14ac:dyDescent="0.2">
      <c r="A37" s="31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3"/>
    </row>
    <row r="38" spans="1:28" x14ac:dyDescent="0.2">
      <c r="A38" s="31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3"/>
    </row>
    <row r="39" spans="1:28" x14ac:dyDescent="0.2">
      <c r="A39" s="31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3"/>
    </row>
    <row r="40" spans="1:28" x14ac:dyDescent="0.2">
      <c r="A40" s="31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3"/>
    </row>
    <row r="41" spans="1:28" x14ac:dyDescent="0.2">
      <c r="A41" s="31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3"/>
    </row>
    <row r="42" spans="1:28" x14ac:dyDescent="0.2">
      <c r="A42" s="31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3"/>
    </row>
    <row r="43" spans="1:28" x14ac:dyDescent="0.2">
      <c r="A43" s="31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3"/>
    </row>
    <row r="44" spans="1:28" x14ac:dyDescent="0.2">
      <c r="A44" s="31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3"/>
    </row>
    <row r="45" spans="1:28" x14ac:dyDescent="0.2">
      <c r="A45" s="31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3"/>
    </row>
    <row r="46" spans="1:28" x14ac:dyDescent="0.2">
      <c r="A46" s="31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3"/>
    </row>
    <row r="47" spans="1:28" x14ac:dyDescent="0.2">
      <c r="A47" s="31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3"/>
    </row>
    <row r="48" spans="1:28" x14ac:dyDescent="0.2">
      <c r="A48" s="31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3"/>
    </row>
    <row r="49" spans="1:28" x14ac:dyDescent="0.2">
      <c r="A49" s="31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3"/>
    </row>
    <row r="50" spans="1:28" x14ac:dyDescent="0.2">
      <c r="A50" s="31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3"/>
    </row>
    <row r="51" spans="1:28" s="32" customFormat="1" x14ac:dyDescent="0.2">
      <c r="A51" s="31"/>
      <c r="AB51" s="33"/>
    </row>
    <row r="52" spans="1:28" s="32" customFormat="1" x14ac:dyDescent="0.2">
      <c r="A52" s="31"/>
      <c r="AB52" s="33"/>
    </row>
    <row r="53" spans="1:28" x14ac:dyDescent="0.2">
      <c r="A53" s="3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3"/>
    </row>
    <row r="54" spans="1:28" x14ac:dyDescent="0.2">
      <c r="A54" s="31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3"/>
    </row>
    <row r="55" spans="1:28" x14ac:dyDescent="0.2">
      <c r="A55" s="31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3"/>
    </row>
    <row r="56" spans="1:28" x14ac:dyDescent="0.2">
      <c r="A56" s="31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3"/>
    </row>
    <row r="57" spans="1:28" x14ac:dyDescent="0.2">
      <c r="A57" s="31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3"/>
    </row>
    <row r="58" spans="1:28" x14ac:dyDescent="0.2">
      <c r="A58" s="34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6"/>
    </row>
  </sheetData>
  <mergeCells count="62">
    <mergeCell ref="A9:B10"/>
    <mergeCell ref="N28:O28"/>
    <mergeCell ref="P28:Q28"/>
    <mergeCell ref="R28:S28"/>
    <mergeCell ref="I29:S29"/>
    <mergeCell ref="I23:K28"/>
    <mergeCell ref="I22:K22"/>
    <mergeCell ref="E19:G19"/>
    <mergeCell ref="S16:V16"/>
    <mergeCell ref="S17:T17"/>
    <mergeCell ref="U17:V17"/>
    <mergeCell ref="S18:T18"/>
    <mergeCell ref="U18:V18"/>
    <mergeCell ref="S19:T19"/>
    <mergeCell ref="U19:V19"/>
    <mergeCell ref="H19:I19"/>
    <mergeCell ref="B12:B13"/>
    <mergeCell ref="L22:M22"/>
    <mergeCell ref="N22:O22"/>
    <mergeCell ref="P22:Q22"/>
    <mergeCell ref="R22:S22"/>
    <mergeCell ref="J19:K19"/>
    <mergeCell ref="L19:M19"/>
    <mergeCell ref="N19:O19"/>
    <mergeCell ref="P18:Q18"/>
    <mergeCell ref="P17:Q17"/>
    <mergeCell ref="L26:M28"/>
    <mergeCell ref="N26:O26"/>
    <mergeCell ref="P26:Q26"/>
    <mergeCell ref="R26:S26"/>
    <mergeCell ref="N27:O27"/>
    <mergeCell ref="P27:Q27"/>
    <mergeCell ref="R27:S27"/>
    <mergeCell ref="L23:M25"/>
    <mergeCell ref="N25:O25"/>
    <mergeCell ref="P25:Q25"/>
    <mergeCell ref="R25:S25"/>
    <mergeCell ref="P19:Q19"/>
    <mergeCell ref="N23:O23"/>
    <mergeCell ref="P23:Q23"/>
    <mergeCell ref="R23:S23"/>
    <mergeCell ref="N24:O24"/>
    <mergeCell ref="P24:Q24"/>
    <mergeCell ref="R24:S24"/>
    <mergeCell ref="F7:H7"/>
    <mergeCell ref="C9:AB9"/>
    <mergeCell ref="N18:O18"/>
    <mergeCell ref="E16:G17"/>
    <mergeCell ref="H16:Q16"/>
    <mergeCell ref="H17:I17"/>
    <mergeCell ref="J17:K17"/>
    <mergeCell ref="L17:M17"/>
    <mergeCell ref="N17:O17"/>
    <mergeCell ref="H18:I18"/>
    <mergeCell ref="J18:K18"/>
    <mergeCell ref="L18:M18"/>
    <mergeCell ref="A6:AB6"/>
    <mergeCell ref="A1:AB1"/>
    <mergeCell ref="A2:AB2"/>
    <mergeCell ref="A3:AB3"/>
    <mergeCell ref="A4:AB4"/>
    <mergeCell ref="A5:AB5"/>
  </mergeCells>
  <printOptions horizontalCentered="1"/>
  <pageMargins left="0.31496062992125984" right="0.31496062992125984" top="0.35433070866141736" bottom="0.35433070866141736" header="0.31496062992125984" footer="0.31496062992125984"/>
  <pageSetup scale="60" orientation="landscape" horizontalDpi="4294967294" verticalDpi="4294967294" r:id="rId1"/>
  <ignoredErrors>
    <ignoredError sqref="H19:Q19 S19" formulaRange="1"/>
    <ignoredError sqref="E18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C75"/>
  <sheetViews>
    <sheetView zoomScale="85" zoomScaleNormal="85" zoomScaleSheetLayoutView="70" workbookViewId="0">
      <selection sqref="A1:AC66"/>
    </sheetView>
  </sheetViews>
  <sheetFormatPr baseColWidth="10" defaultColWidth="11.42578125" defaultRowHeight="12" x14ac:dyDescent="0.2"/>
  <cols>
    <col min="1" max="1" width="3.7109375" style="69" customWidth="1"/>
    <col min="2" max="2" width="9.28515625" style="69" customWidth="1"/>
    <col min="3" max="3" width="23.85546875" style="69" bestFit="1" customWidth="1"/>
    <col min="4" max="4" width="22.42578125" style="69" customWidth="1"/>
    <col min="5" max="5" width="12" style="69" customWidth="1"/>
    <col min="6" max="6" width="22.7109375" style="69" customWidth="1"/>
    <col min="7" max="17" width="9" style="69" customWidth="1"/>
    <col min="18" max="18" width="9.7109375" style="69" customWidth="1"/>
    <col min="19" max="19" width="9.28515625" style="69" customWidth="1"/>
    <col min="20" max="20" width="9" style="69" customWidth="1"/>
    <col min="21" max="21" width="9.5703125" style="69" customWidth="1"/>
    <col min="22" max="27" width="9" style="69" customWidth="1"/>
    <col min="28" max="28" width="10" style="69" bestFit="1" customWidth="1"/>
    <col min="29" max="29" width="9" style="69" customWidth="1"/>
    <col min="30" max="16384" width="11.42578125" style="69"/>
  </cols>
  <sheetData>
    <row r="1" spans="1:29" s="122" customFormat="1" ht="15" customHeight="1" x14ac:dyDescent="0.15">
      <c r="A1" s="351" t="s">
        <v>2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352"/>
      <c r="AA1" s="352"/>
      <c r="AB1" s="352"/>
      <c r="AC1" s="353"/>
    </row>
    <row r="2" spans="1:29" s="122" customFormat="1" ht="15" customHeight="1" x14ac:dyDescent="0.15">
      <c r="A2" s="354" t="s">
        <v>3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55"/>
      <c r="X2" s="355"/>
      <c r="Y2" s="355"/>
      <c r="Z2" s="355"/>
      <c r="AA2" s="355"/>
      <c r="AB2" s="355"/>
      <c r="AC2" s="356"/>
    </row>
    <row r="3" spans="1:29" s="122" customFormat="1" ht="15" customHeight="1" x14ac:dyDescent="0.15">
      <c r="A3" s="357" t="s">
        <v>21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358"/>
      <c r="W3" s="358"/>
      <c r="X3" s="358"/>
      <c r="Y3" s="358"/>
      <c r="Z3" s="358"/>
      <c r="AA3" s="358"/>
      <c r="AB3" s="358"/>
      <c r="AC3" s="359"/>
    </row>
    <row r="4" spans="1:29" s="122" customFormat="1" ht="15" customHeight="1" x14ac:dyDescent="0.15">
      <c r="A4" s="289" t="s">
        <v>303</v>
      </c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  <c r="S4" s="355"/>
      <c r="T4" s="355"/>
      <c r="U4" s="355"/>
      <c r="V4" s="355"/>
      <c r="W4" s="355"/>
      <c r="X4" s="355"/>
      <c r="Y4" s="355"/>
      <c r="Z4" s="355"/>
      <c r="AA4" s="355"/>
      <c r="AB4" s="355"/>
      <c r="AC4" s="356"/>
    </row>
    <row r="5" spans="1:29" s="122" customFormat="1" ht="15" customHeight="1" x14ac:dyDescent="0.15">
      <c r="A5" s="392" t="s">
        <v>130</v>
      </c>
      <c r="B5" s="393"/>
      <c r="C5" s="393"/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3"/>
      <c r="P5" s="393"/>
      <c r="Q5" s="393"/>
      <c r="R5" s="393"/>
      <c r="S5" s="393"/>
      <c r="T5" s="393"/>
      <c r="U5" s="393"/>
      <c r="V5" s="393"/>
      <c r="W5" s="393"/>
      <c r="X5" s="393"/>
      <c r="Y5" s="393"/>
      <c r="Z5" s="393"/>
      <c r="AA5" s="393"/>
      <c r="AB5" s="393"/>
      <c r="AC5" s="394"/>
    </row>
    <row r="6" spans="1:29" ht="3" customHeight="1" x14ac:dyDescent="0.2">
      <c r="A6" s="365"/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366"/>
      <c r="M6" s="366"/>
      <c r="N6" s="366"/>
      <c r="O6" s="366"/>
      <c r="P6" s="366"/>
      <c r="Q6" s="366"/>
      <c r="R6" s="366"/>
      <c r="S6" s="366"/>
      <c r="T6" s="366"/>
      <c r="U6" s="366"/>
      <c r="V6" s="366"/>
      <c r="W6" s="366"/>
      <c r="X6" s="366"/>
      <c r="Y6" s="366"/>
      <c r="Z6" s="366"/>
      <c r="AA6" s="366"/>
      <c r="AB6" s="366"/>
      <c r="AC6" s="367"/>
    </row>
    <row r="7" spans="1:29" ht="18.75" customHeight="1" x14ac:dyDescent="0.2">
      <c r="A7" s="31"/>
      <c r="B7" s="32"/>
      <c r="C7" s="40"/>
      <c r="D7" s="40"/>
      <c r="E7" s="40"/>
      <c r="F7" s="40"/>
      <c r="G7" s="435"/>
      <c r="H7" s="258"/>
      <c r="I7" s="258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3"/>
    </row>
    <row r="8" spans="1:29" x14ac:dyDescent="0.2">
      <c r="A8" s="31"/>
      <c r="B8" s="41"/>
      <c r="C8" s="41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3"/>
    </row>
    <row r="9" spans="1:29" ht="12" customHeight="1" x14ac:dyDescent="0.2">
      <c r="A9" s="259" t="s">
        <v>123</v>
      </c>
      <c r="B9" s="259"/>
      <c r="C9" s="259"/>
      <c r="D9" s="436" t="s">
        <v>7</v>
      </c>
      <c r="E9" s="436"/>
      <c r="F9" s="436"/>
      <c r="G9" s="436"/>
      <c r="H9" s="436"/>
      <c r="I9" s="436"/>
      <c r="J9" s="436"/>
      <c r="K9" s="436"/>
      <c r="L9" s="436"/>
      <c r="M9" s="436"/>
      <c r="N9" s="436"/>
      <c r="O9" s="436"/>
      <c r="P9" s="436"/>
      <c r="Q9" s="436"/>
      <c r="R9" s="436"/>
      <c r="S9" s="436"/>
      <c r="T9" s="436"/>
      <c r="U9" s="436"/>
      <c r="V9" s="436"/>
      <c r="W9" s="436"/>
      <c r="X9" s="436"/>
      <c r="Y9" s="436"/>
      <c r="Z9" s="436"/>
      <c r="AA9" s="436"/>
      <c r="AB9" s="436"/>
      <c r="AC9" s="436"/>
    </row>
    <row r="10" spans="1:29" ht="23.25" customHeight="1" x14ac:dyDescent="0.2">
      <c r="A10" s="259"/>
      <c r="B10" s="259"/>
      <c r="C10" s="259"/>
      <c r="D10" s="190" t="s">
        <v>8</v>
      </c>
      <c r="E10" s="190" t="s">
        <v>6</v>
      </c>
      <c r="F10" s="190" t="s">
        <v>9</v>
      </c>
      <c r="G10" s="190" t="s">
        <v>6</v>
      </c>
      <c r="H10" s="190" t="s">
        <v>10</v>
      </c>
      <c r="I10" s="163" t="s">
        <v>6</v>
      </c>
      <c r="J10" s="190" t="s">
        <v>11</v>
      </c>
      <c r="K10" s="190" t="s">
        <v>6</v>
      </c>
      <c r="L10" s="190" t="s">
        <v>12</v>
      </c>
      <c r="M10" s="190" t="s">
        <v>6</v>
      </c>
      <c r="N10" s="190" t="s">
        <v>13</v>
      </c>
      <c r="O10" s="190" t="s">
        <v>6</v>
      </c>
      <c r="P10" s="190" t="s">
        <v>14</v>
      </c>
      <c r="Q10" s="190" t="s">
        <v>6</v>
      </c>
      <c r="R10" s="190" t="s">
        <v>15</v>
      </c>
      <c r="S10" s="190" t="s">
        <v>6</v>
      </c>
      <c r="T10" s="190" t="s">
        <v>16</v>
      </c>
      <c r="U10" s="190" t="s">
        <v>6</v>
      </c>
      <c r="V10" s="190" t="s">
        <v>17</v>
      </c>
      <c r="W10" s="190" t="s">
        <v>6</v>
      </c>
      <c r="X10" s="190" t="s">
        <v>18</v>
      </c>
      <c r="Y10" s="190" t="s">
        <v>6</v>
      </c>
      <c r="Z10" s="190" t="s">
        <v>19</v>
      </c>
      <c r="AA10" s="29" t="s">
        <v>6</v>
      </c>
      <c r="AB10" s="190" t="s">
        <v>20</v>
      </c>
      <c r="AC10" s="190" t="s">
        <v>6</v>
      </c>
    </row>
    <row r="11" spans="1:29" ht="28.5" customHeight="1" x14ac:dyDescent="0.2">
      <c r="A11" s="260" t="s">
        <v>0</v>
      </c>
      <c r="B11" s="260"/>
      <c r="C11" s="54">
        <v>3722</v>
      </c>
      <c r="D11" s="162">
        <v>103</v>
      </c>
      <c r="E11" s="3">
        <f>D11/$C$11</f>
        <v>2.7673293927995703E-2</v>
      </c>
      <c r="F11" s="162">
        <v>195</v>
      </c>
      <c r="G11" s="3">
        <f>F11/$C$11</f>
        <v>5.2391187533584092E-2</v>
      </c>
      <c r="H11" s="162">
        <v>245</v>
      </c>
      <c r="I11" s="46">
        <f>H11/$C$11</f>
        <v>6.5824825362708228E-2</v>
      </c>
      <c r="J11" s="162">
        <v>203</v>
      </c>
      <c r="K11" s="3">
        <f>J11/$C$11</f>
        <v>5.4540569586243953E-2</v>
      </c>
      <c r="L11" s="162">
        <v>151</v>
      </c>
      <c r="M11" s="3">
        <f>L11/$C$11</f>
        <v>4.0569586243954861E-2</v>
      </c>
      <c r="N11" s="162">
        <v>218</v>
      </c>
      <c r="O11" s="3">
        <f>N11/$C$11</f>
        <v>5.8570660934981193E-2</v>
      </c>
      <c r="P11" s="162">
        <v>319</v>
      </c>
      <c r="Q11" s="3">
        <f>P11/$C$11</f>
        <v>8.5706609349811932E-2</v>
      </c>
      <c r="R11" s="162">
        <v>271</v>
      </c>
      <c r="S11" s="3">
        <f>R11/$C$11</f>
        <v>7.2810317033852767E-2</v>
      </c>
      <c r="T11" s="162"/>
      <c r="U11" s="3">
        <f>T11/$C$11</f>
        <v>0</v>
      </c>
      <c r="V11" s="162"/>
      <c r="W11" s="3">
        <f>V11/$C$11</f>
        <v>0</v>
      </c>
      <c r="X11" s="162"/>
      <c r="Y11" s="3">
        <f>X11/$C$11</f>
        <v>0</v>
      </c>
      <c r="Z11" s="162"/>
      <c r="AA11" s="3">
        <f>Z11/$C$11</f>
        <v>0</v>
      </c>
      <c r="AB11" s="45">
        <f>D11+F11+H11+J11+L11+N11+P11+R11+T11+V11+X11+Z11</f>
        <v>1705</v>
      </c>
      <c r="AC11" s="44">
        <f>AB11/C11</f>
        <v>0.45808704997313271</v>
      </c>
    </row>
    <row r="12" spans="1:29" ht="28.5" customHeight="1" x14ac:dyDescent="0.2">
      <c r="A12" s="475" t="s">
        <v>1</v>
      </c>
      <c r="B12" s="476"/>
      <c r="C12" s="401">
        <v>15667</v>
      </c>
      <c r="D12" s="162">
        <v>470</v>
      </c>
      <c r="E12" s="3">
        <f>D12/$C$12</f>
        <v>2.9999361715708175E-2</v>
      </c>
      <c r="F12" s="162">
        <v>151</v>
      </c>
      <c r="G12" s="3">
        <f>F12/$C$12</f>
        <v>9.6380928065360316E-3</v>
      </c>
      <c r="H12" s="162">
        <v>420</v>
      </c>
      <c r="I12" s="46">
        <f>H12/$C$12</f>
        <v>2.6807940256590286E-2</v>
      </c>
      <c r="J12" s="162">
        <v>758</v>
      </c>
      <c r="K12" s="3">
        <f>J12/$C$12</f>
        <v>4.8381949320227227E-2</v>
      </c>
      <c r="L12" s="162">
        <v>591</v>
      </c>
      <c r="M12" s="3">
        <f>L12/$C$12</f>
        <v>3.772260164677347E-2</v>
      </c>
      <c r="N12" s="162">
        <v>976</v>
      </c>
      <c r="O12" s="3">
        <f>N12/$C$12</f>
        <v>6.2296546881981232E-2</v>
      </c>
      <c r="P12" s="162">
        <v>691</v>
      </c>
      <c r="Q12" s="3">
        <f>P12/$C$12</f>
        <v>4.4105444565009255E-2</v>
      </c>
      <c r="R12" s="162">
        <v>1349</v>
      </c>
      <c r="S12" s="3">
        <f>R12/$C$12</f>
        <v>8.6104550967000704E-2</v>
      </c>
      <c r="T12" s="162"/>
      <c r="U12" s="3">
        <f>T12/$C$12</f>
        <v>0</v>
      </c>
      <c r="V12" s="162"/>
      <c r="W12" s="3">
        <f>V12/$C$12</f>
        <v>0</v>
      </c>
      <c r="X12" s="162"/>
      <c r="Y12" s="3">
        <f>X12/$C$12</f>
        <v>0</v>
      </c>
      <c r="Z12" s="162"/>
      <c r="AA12" s="3">
        <f>Z12/$C$12</f>
        <v>0</v>
      </c>
      <c r="AB12" s="45">
        <f>D12+F12+H12+J12+L12+N12+P12+R12+T12+V12+X12+Z12</f>
        <v>5406</v>
      </c>
      <c r="AC12" s="44">
        <f>AB12/C12</f>
        <v>0.34505648815982637</v>
      </c>
    </row>
    <row r="13" spans="1:29" ht="33.75" customHeight="1" x14ac:dyDescent="0.2">
      <c r="A13" s="260" t="s">
        <v>253</v>
      </c>
      <c r="B13" s="260"/>
      <c r="C13" s="402"/>
      <c r="D13" s="162">
        <v>10052</v>
      </c>
      <c r="E13" s="3">
        <f>D13/$C$12</f>
        <v>0.64160337014106084</v>
      </c>
      <c r="F13" s="162">
        <v>10301</v>
      </c>
      <c r="G13" s="3">
        <f>F13/$C$12</f>
        <v>0.65749664900746796</v>
      </c>
      <c r="H13" s="162">
        <v>10772</v>
      </c>
      <c r="I13" s="46">
        <f>H13/$C$12</f>
        <v>0.68755983915235841</v>
      </c>
      <c r="J13" s="162">
        <v>11545</v>
      </c>
      <c r="K13" s="3">
        <f>J13/$C$12</f>
        <v>0.73689921491032107</v>
      </c>
      <c r="L13" s="162">
        <v>12142</v>
      </c>
      <c r="M13" s="3">
        <f>L13/$C$12</f>
        <v>0.77500478713218868</v>
      </c>
      <c r="N13" s="162">
        <v>13362</v>
      </c>
      <c r="O13" s="3">
        <f>N13/$C$12</f>
        <v>0.85287547073466519</v>
      </c>
      <c r="P13" s="162">
        <v>14111</v>
      </c>
      <c r="Q13" s="3">
        <f>P13/$C$12</f>
        <v>0.90068296419225125</v>
      </c>
      <c r="R13" s="162">
        <v>15404</v>
      </c>
      <c r="S13" s="3">
        <f>R13/$C$12</f>
        <v>0.98321312312503995</v>
      </c>
      <c r="T13" s="162"/>
      <c r="U13" s="3">
        <f>T13/$C$12</f>
        <v>0</v>
      </c>
      <c r="V13" s="162"/>
      <c r="W13" s="3">
        <f>V13/$C$12</f>
        <v>0</v>
      </c>
      <c r="X13" s="162"/>
      <c r="Y13" s="3">
        <f>X13/$C$12</f>
        <v>0</v>
      </c>
      <c r="Z13" s="162"/>
      <c r="AA13" s="3">
        <f>Z13/$C$12</f>
        <v>0</v>
      </c>
      <c r="AB13" s="45">
        <f>+R13</f>
        <v>15404</v>
      </c>
      <c r="AC13" s="44">
        <f>AB13/C12</f>
        <v>0.98321312312503995</v>
      </c>
    </row>
    <row r="14" spans="1:29" x14ac:dyDescent="0.2">
      <c r="A14" s="31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3"/>
    </row>
    <row r="15" spans="1:29" x14ac:dyDescent="0.2">
      <c r="A15" s="31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9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3"/>
    </row>
    <row r="16" spans="1:29" ht="18.75" customHeight="1" x14ac:dyDescent="0.2">
      <c r="A16" s="31"/>
      <c r="B16" s="32"/>
      <c r="C16" s="32"/>
      <c r="D16" s="483" t="s">
        <v>150</v>
      </c>
      <c r="E16" s="484"/>
      <c r="F16" s="485"/>
      <c r="G16" s="328" t="s">
        <v>79</v>
      </c>
      <c r="H16" s="329"/>
      <c r="I16" s="329"/>
      <c r="J16" s="329"/>
      <c r="K16" s="330"/>
      <c r="L16" s="32"/>
      <c r="M16" s="328" t="s">
        <v>80</v>
      </c>
      <c r="N16" s="329"/>
      <c r="O16" s="329"/>
      <c r="P16" s="329"/>
      <c r="Q16" s="329"/>
      <c r="R16" s="329"/>
      <c r="S16" s="329"/>
      <c r="T16" s="329"/>
      <c r="U16" s="329"/>
      <c r="V16" s="329"/>
      <c r="W16" s="329"/>
      <c r="X16" s="330"/>
      <c r="Y16" s="32"/>
      <c r="Z16" s="32"/>
      <c r="AA16" s="32"/>
      <c r="AB16" s="32"/>
      <c r="AC16" s="33"/>
    </row>
    <row r="17" spans="1:29" ht="43.5" customHeight="1" x14ac:dyDescent="0.2">
      <c r="A17" s="31"/>
      <c r="B17" s="32"/>
      <c r="C17" s="32"/>
      <c r="D17" s="486"/>
      <c r="E17" s="487"/>
      <c r="F17" s="488"/>
      <c r="G17" s="164" t="s">
        <v>110</v>
      </c>
      <c r="H17" s="164" t="s">
        <v>68</v>
      </c>
      <c r="I17" s="164" t="s">
        <v>111</v>
      </c>
      <c r="J17" s="164" t="s">
        <v>112</v>
      </c>
      <c r="K17" s="188" t="s">
        <v>71</v>
      </c>
      <c r="L17" s="32"/>
      <c r="M17" s="467" t="s">
        <v>131</v>
      </c>
      <c r="N17" s="468"/>
      <c r="O17" s="467" t="s">
        <v>235</v>
      </c>
      <c r="P17" s="468"/>
      <c r="Q17" s="467" t="s">
        <v>236</v>
      </c>
      <c r="R17" s="468"/>
      <c r="S17" s="467" t="s">
        <v>132</v>
      </c>
      <c r="T17" s="468"/>
      <c r="U17" s="467" t="s">
        <v>265</v>
      </c>
      <c r="V17" s="468"/>
      <c r="W17" s="467" t="s">
        <v>65</v>
      </c>
      <c r="X17" s="468"/>
      <c r="Y17" s="32"/>
      <c r="Z17" s="32"/>
      <c r="AA17" s="32"/>
      <c r="AB17" s="32"/>
      <c r="AC17" s="33"/>
    </row>
    <row r="18" spans="1:29" ht="18" customHeight="1" x14ac:dyDescent="0.25">
      <c r="A18" s="31"/>
      <c r="B18" s="32"/>
      <c r="C18" s="32"/>
      <c r="D18" s="100" t="s">
        <v>24</v>
      </c>
      <c r="E18" s="481" t="s">
        <v>134</v>
      </c>
      <c r="F18" s="482"/>
      <c r="G18" s="101">
        <v>146</v>
      </c>
      <c r="H18" s="101"/>
      <c r="I18" s="101"/>
      <c r="J18" s="101"/>
      <c r="K18" s="147">
        <f>SUM(G18:J18)</f>
        <v>146</v>
      </c>
      <c r="L18" s="32"/>
      <c r="M18" s="473"/>
      <c r="N18" s="474"/>
      <c r="O18" s="473">
        <v>8</v>
      </c>
      <c r="P18" s="474"/>
      <c r="Q18" s="473">
        <v>138</v>
      </c>
      <c r="R18" s="474"/>
      <c r="S18" s="473"/>
      <c r="T18" s="474"/>
      <c r="U18" s="473"/>
      <c r="V18" s="474"/>
      <c r="W18" s="471">
        <f>SUM(M18:V18)</f>
        <v>146</v>
      </c>
      <c r="X18" s="472"/>
      <c r="Y18" s="32"/>
      <c r="Z18" s="32"/>
      <c r="AA18" s="32"/>
      <c r="AB18" s="32"/>
      <c r="AC18" s="33"/>
    </row>
    <row r="19" spans="1:29" ht="18" customHeight="1" x14ac:dyDescent="0.25">
      <c r="A19" s="31"/>
      <c r="B19" s="32"/>
      <c r="C19" s="32"/>
      <c r="D19" s="78" t="s">
        <v>25</v>
      </c>
      <c r="E19" s="479" t="s">
        <v>135</v>
      </c>
      <c r="F19" s="480"/>
      <c r="G19" s="103">
        <v>165</v>
      </c>
      <c r="H19" s="103"/>
      <c r="I19" s="103">
        <v>3</v>
      </c>
      <c r="J19" s="103"/>
      <c r="K19" s="148">
        <f t="shared" ref="K19:K24" si="0">SUM(G19:J19)</f>
        <v>168</v>
      </c>
      <c r="L19" s="32"/>
      <c r="M19" s="465"/>
      <c r="N19" s="466"/>
      <c r="O19" s="465"/>
      <c r="P19" s="466"/>
      <c r="Q19" s="465">
        <v>168</v>
      </c>
      <c r="R19" s="466"/>
      <c r="S19" s="465"/>
      <c r="T19" s="466"/>
      <c r="U19" s="465"/>
      <c r="V19" s="466"/>
      <c r="W19" s="469">
        <f t="shared" ref="W19:W24" si="1">SUM(M19:V19)</f>
        <v>168</v>
      </c>
      <c r="X19" s="470"/>
      <c r="Y19" s="32"/>
      <c r="Z19" s="32"/>
      <c r="AA19" s="32"/>
      <c r="AB19" s="32"/>
      <c r="AC19" s="33"/>
    </row>
    <row r="20" spans="1:29" ht="18" customHeight="1" x14ac:dyDescent="0.25">
      <c r="A20" s="31"/>
      <c r="B20" s="32"/>
      <c r="C20" s="32"/>
      <c r="D20" s="78" t="s">
        <v>26</v>
      </c>
      <c r="E20" s="479" t="s">
        <v>136</v>
      </c>
      <c r="F20" s="480"/>
      <c r="G20" s="103">
        <v>949</v>
      </c>
      <c r="H20" s="103"/>
      <c r="I20" s="103">
        <v>6</v>
      </c>
      <c r="J20" s="103">
        <v>23</v>
      </c>
      <c r="K20" s="148">
        <f t="shared" si="0"/>
        <v>978</v>
      </c>
      <c r="L20" s="32"/>
      <c r="M20" s="465"/>
      <c r="N20" s="466"/>
      <c r="O20" s="465">
        <v>320</v>
      </c>
      <c r="P20" s="466"/>
      <c r="Q20" s="465">
        <v>552</v>
      </c>
      <c r="R20" s="466"/>
      <c r="S20" s="465">
        <v>99</v>
      </c>
      <c r="T20" s="466"/>
      <c r="U20" s="465">
        <v>7</v>
      </c>
      <c r="V20" s="466"/>
      <c r="W20" s="469">
        <f t="shared" si="1"/>
        <v>978</v>
      </c>
      <c r="X20" s="470"/>
      <c r="Y20" s="32"/>
      <c r="Z20" s="32"/>
      <c r="AA20" s="32"/>
      <c r="AB20" s="32"/>
      <c r="AC20" s="33"/>
    </row>
    <row r="21" spans="1:29" ht="18" customHeight="1" x14ac:dyDescent="0.25">
      <c r="A21" s="31"/>
      <c r="B21" s="32"/>
      <c r="C21" s="32"/>
      <c r="D21" s="78" t="s">
        <v>27</v>
      </c>
      <c r="E21" s="479" t="s">
        <v>137</v>
      </c>
      <c r="F21" s="480"/>
      <c r="G21" s="103">
        <v>1189</v>
      </c>
      <c r="H21" s="103">
        <v>191</v>
      </c>
      <c r="I21" s="103">
        <v>118</v>
      </c>
      <c r="J21" s="103"/>
      <c r="K21" s="148">
        <f t="shared" si="0"/>
        <v>1498</v>
      </c>
      <c r="L21" s="32"/>
      <c r="M21" s="465">
        <v>1498</v>
      </c>
      <c r="N21" s="466"/>
      <c r="O21" s="465"/>
      <c r="P21" s="466"/>
      <c r="Q21" s="465"/>
      <c r="R21" s="466"/>
      <c r="S21" s="465"/>
      <c r="T21" s="466"/>
      <c r="U21" s="465"/>
      <c r="V21" s="466"/>
      <c r="W21" s="469">
        <f t="shared" si="1"/>
        <v>1498</v>
      </c>
      <c r="X21" s="470"/>
      <c r="Y21" s="32"/>
      <c r="Z21" s="32"/>
      <c r="AA21" s="32"/>
      <c r="AB21" s="32"/>
      <c r="AC21" s="33"/>
    </row>
    <row r="22" spans="1:29" ht="18" customHeight="1" x14ac:dyDescent="0.25">
      <c r="A22" s="31"/>
      <c r="B22" s="32"/>
      <c r="C22" s="32"/>
      <c r="D22" s="78" t="s">
        <v>31</v>
      </c>
      <c r="E22" s="479" t="s">
        <v>138</v>
      </c>
      <c r="F22" s="480"/>
      <c r="G22" s="103">
        <v>2550</v>
      </c>
      <c r="H22" s="103">
        <v>504</v>
      </c>
      <c r="I22" s="103">
        <v>643</v>
      </c>
      <c r="J22" s="103"/>
      <c r="K22" s="148">
        <f t="shared" si="0"/>
        <v>3697</v>
      </c>
      <c r="L22" s="32"/>
      <c r="M22" s="465"/>
      <c r="N22" s="466"/>
      <c r="O22" s="465"/>
      <c r="P22" s="466"/>
      <c r="Q22" s="465">
        <v>3697</v>
      </c>
      <c r="R22" s="466"/>
      <c r="S22" s="465"/>
      <c r="T22" s="466"/>
      <c r="U22" s="465"/>
      <c r="V22" s="466"/>
      <c r="W22" s="469">
        <f t="shared" si="1"/>
        <v>3697</v>
      </c>
      <c r="X22" s="470"/>
      <c r="Y22" s="32"/>
      <c r="Z22" s="32"/>
      <c r="AA22" s="32"/>
      <c r="AB22" s="32"/>
      <c r="AC22" s="33"/>
    </row>
    <row r="23" spans="1:29" ht="18" customHeight="1" x14ac:dyDescent="0.25">
      <c r="A23" s="31"/>
      <c r="B23" s="32"/>
      <c r="C23" s="32"/>
      <c r="D23" s="78">
        <v>13</v>
      </c>
      <c r="E23" s="479" t="s">
        <v>140</v>
      </c>
      <c r="F23" s="480"/>
      <c r="G23" s="103">
        <v>3072</v>
      </c>
      <c r="H23" s="103">
        <v>460</v>
      </c>
      <c r="I23" s="103">
        <v>158</v>
      </c>
      <c r="J23" s="103"/>
      <c r="K23" s="148">
        <f t="shared" si="0"/>
        <v>3690</v>
      </c>
      <c r="L23" s="32"/>
      <c r="M23" s="465"/>
      <c r="N23" s="466"/>
      <c r="O23" s="465">
        <v>474</v>
      </c>
      <c r="P23" s="466"/>
      <c r="Q23" s="465"/>
      <c r="R23" s="466"/>
      <c r="S23" s="465">
        <v>3216</v>
      </c>
      <c r="T23" s="466"/>
      <c r="U23" s="465"/>
      <c r="V23" s="466"/>
      <c r="W23" s="469">
        <f t="shared" si="1"/>
        <v>3690</v>
      </c>
      <c r="X23" s="470"/>
      <c r="Y23" s="32"/>
      <c r="Z23" s="32"/>
      <c r="AA23" s="32"/>
      <c r="AB23" s="32"/>
      <c r="AC23" s="33"/>
    </row>
    <row r="24" spans="1:29" ht="18" customHeight="1" x14ac:dyDescent="0.25">
      <c r="A24" s="31"/>
      <c r="B24" s="32"/>
      <c r="C24" s="32"/>
      <c r="D24" s="78">
        <v>14</v>
      </c>
      <c r="E24" s="479" t="s">
        <v>139</v>
      </c>
      <c r="F24" s="480"/>
      <c r="G24" s="103">
        <v>4337</v>
      </c>
      <c r="H24" s="103">
        <v>613</v>
      </c>
      <c r="I24" s="103">
        <v>580</v>
      </c>
      <c r="J24" s="103">
        <v>45</v>
      </c>
      <c r="K24" s="148">
        <f t="shared" si="0"/>
        <v>5575</v>
      </c>
      <c r="L24" s="32"/>
      <c r="M24" s="465"/>
      <c r="N24" s="466"/>
      <c r="O24" s="465">
        <v>5565</v>
      </c>
      <c r="P24" s="466"/>
      <c r="Q24" s="465"/>
      <c r="R24" s="466"/>
      <c r="S24" s="465"/>
      <c r="T24" s="466"/>
      <c r="U24" s="465">
        <v>10</v>
      </c>
      <c r="V24" s="466"/>
      <c r="W24" s="469">
        <f t="shared" si="1"/>
        <v>5575</v>
      </c>
      <c r="X24" s="470"/>
      <c r="Y24" s="32"/>
      <c r="Z24" s="32"/>
      <c r="AA24" s="32"/>
      <c r="AB24" s="32"/>
      <c r="AC24" s="33"/>
    </row>
    <row r="25" spans="1:29" ht="14.25" x14ac:dyDescent="0.2">
      <c r="A25" s="31"/>
      <c r="B25" s="32"/>
      <c r="C25" s="32"/>
      <c r="D25" s="462" t="s">
        <v>65</v>
      </c>
      <c r="E25" s="463"/>
      <c r="F25" s="464"/>
      <c r="G25" s="13">
        <f>SUM(G18:G24)</f>
        <v>12408</v>
      </c>
      <c r="H25" s="13">
        <f>SUM(H18:H24)</f>
        <v>1768</v>
      </c>
      <c r="I25" s="13">
        <f>SUM(I18:I24)</f>
        <v>1508</v>
      </c>
      <c r="J25" s="13">
        <f>SUM(J18:J24)</f>
        <v>68</v>
      </c>
      <c r="K25" s="14">
        <f>SUM(K18:K24)</f>
        <v>15752</v>
      </c>
      <c r="L25" s="11"/>
      <c r="M25" s="414">
        <f>SUM(M18:N24)</f>
        <v>1498</v>
      </c>
      <c r="N25" s="415"/>
      <c r="O25" s="414">
        <f t="shared" ref="O25:V25" si="2">SUM(O18:O24)</f>
        <v>6367</v>
      </c>
      <c r="P25" s="415">
        <f t="shared" si="2"/>
        <v>0</v>
      </c>
      <c r="Q25" s="414">
        <f t="shared" si="2"/>
        <v>4555</v>
      </c>
      <c r="R25" s="415">
        <f t="shared" si="2"/>
        <v>0</v>
      </c>
      <c r="S25" s="414">
        <f t="shared" si="2"/>
        <v>3315</v>
      </c>
      <c r="T25" s="415">
        <f t="shared" si="2"/>
        <v>0</v>
      </c>
      <c r="U25" s="414">
        <f t="shared" si="2"/>
        <v>17</v>
      </c>
      <c r="V25" s="415">
        <f t="shared" si="2"/>
        <v>0</v>
      </c>
      <c r="W25" s="414">
        <f>SUM(W18:W24)</f>
        <v>15752</v>
      </c>
      <c r="X25" s="415"/>
      <c r="Y25" s="32"/>
      <c r="Z25" s="32"/>
      <c r="AA25" s="32"/>
      <c r="AB25" s="32"/>
      <c r="AC25" s="33"/>
    </row>
    <row r="26" spans="1:29" x14ac:dyDescent="0.2">
      <c r="A26" s="31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3"/>
    </row>
    <row r="27" spans="1:29" ht="16.5" customHeight="1" x14ac:dyDescent="0.2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3"/>
    </row>
    <row r="28" spans="1:29" s="133" customFormat="1" ht="16.5" customHeight="1" x14ac:dyDescent="0.25">
      <c r="A28" s="131"/>
      <c r="B28" s="132"/>
      <c r="C28" s="132"/>
      <c r="D28" s="132"/>
      <c r="E28" s="132"/>
      <c r="F28" s="132"/>
      <c r="G28" s="132"/>
      <c r="H28" s="132"/>
      <c r="I28" s="132"/>
      <c r="J28" s="477" t="s">
        <v>261</v>
      </c>
      <c r="K28" s="477"/>
      <c r="L28" s="477"/>
      <c r="M28" s="478" t="s">
        <v>73</v>
      </c>
      <c r="N28" s="478"/>
      <c r="O28" s="478" t="s">
        <v>74</v>
      </c>
      <c r="P28" s="478"/>
      <c r="Q28" s="478" t="s">
        <v>75</v>
      </c>
      <c r="R28" s="478"/>
      <c r="S28" s="478" t="s">
        <v>76</v>
      </c>
      <c r="T28" s="478"/>
      <c r="U28" s="132"/>
      <c r="V28" s="132"/>
      <c r="W28" s="132"/>
      <c r="X28" s="132"/>
      <c r="Y28" s="132"/>
      <c r="Z28" s="132"/>
      <c r="AA28" s="132"/>
      <c r="AB28" s="132"/>
      <c r="AC28" s="134"/>
    </row>
    <row r="29" spans="1:29" s="117" customFormat="1" ht="37.5" customHeight="1" x14ac:dyDescent="0.2">
      <c r="A29" s="77"/>
      <c r="B29" s="66"/>
      <c r="C29" s="211" t="s">
        <v>315</v>
      </c>
      <c r="D29" s="211" t="s">
        <v>312</v>
      </c>
      <c r="E29" s="211" t="s">
        <v>314</v>
      </c>
      <c r="F29" s="211" t="s">
        <v>313</v>
      </c>
      <c r="G29" s="66"/>
      <c r="H29" s="66"/>
      <c r="I29" s="66"/>
      <c r="J29" s="490" t="s">
        <v>72</v>
      </c>
      <c r="K29" s="490"/>
      <c r="L29" s="490"/>
      <c r="M29" s="491" t="s">
        <v>87</v>
      </c>
      <c r="N29" s="491"/>
      <c r="O29" s="492" t="s">
        <v>87</v>
      </c>
      <c r="P29" s="492"/>
      <c r="Q29" s="492" t="s">
        <v>87</v>
      </c>
      <c r="R29" s="492"/>
      <c r="S29" s="430">
        <v>7264</v>
      </c>
      <c r="T29" s="430"/>
      <c r="U29" s="94"/>
      <c r="V29" s="66"/>
      <c r="W29" s="66"/>
      <c r="X29" s="66"/>
      <c r="Y29" s="66"/>
      <c r="Z29" s="66"/>
      <c r="AA29" s="66"/>
      <c r="AB29" s="66"/>
      <c r="AC29" s="67"/>
    </row>
    <row r="30" spans="1:29" ht="13.15" customHeight="1" x14ac:dyDescent="0.25">
      <c r="A30" s="31"/>
      <c r="B30" s="32"/>
      <c r="C30" s="212" t="s">
        <v>135</v>
      </c>
      <c r="D30" s="215">
        <v>83</v>
      </c>
      <c r="E30" s="215">
        <v>168</v>
      </c>
      <c r="F30" s="215">
        <f>E30-D30</f>
        <v>85</v>
      </c>
      <c r="G30" s="32"/>
      <c r="H30" s="32"/>
      <c r="I30" s="32"/>
      <c r="J30" s="490"/>
      <c r="K30" s="490"/>
      <c r="L30" s="490"/>
      <c r="M30" s="491"/>
      <c r="N30" s="491"/>
      <c r="O30" s="423" t="s">
        <v>77</v>
      </c>
      <c r="P30" s="423"/>
      <c r="Q30" s="306" t="s">
        <v>88</v>
      </c>
      <c r="R30" s="306"/>
      <c r="S30" s="424">
        <v>4</v>
      </c>
      <c r="T30" s="424"/>
      <c r="U30" s="94"/>
      <c r="V30" s="32"/>
      <c r="W30" s="32"/>
      <c r="X30" s="32"/>
      <c r="Y30" s="32"/>
      <c r="Z30" s="32"/>
      <c r="AA30" s="32"/>
      <c r="AB30" s="32"/>
      <c r="AC30" s="33"/>
    </row>
    <row r="31" spans="1:29" ht="13.15" customHeight="1" x14ac:dyDescent="0.25">
      <c r="A31" s="31"/>
      <c r="B31" s="32"/>
      <c r="C31" s="213" t="s">
        <v>137</v>
      </c>
      <c r="D31" s="216">
        <v>1095</v>
      </c>
      <c r="E31" s="216">
        <v>1498</v>
      </c>
      <c r="F31" s="216">
        <f t="shared" ref="F31:F36" si="3">E31-D31</f>
        <v>403</v>
      </c>
      <c r="G31" s="32"/>
      <c r="H31" s="32"/>
      <c r="I31" s="32"/>
      <c r="J31" s="490"/>
      <c r="K31" s="490"/>
      <c r="L31" s="490"/>
      <c r="M31" s="491"/>
      <c r="N31" s="491"/>
      <c r="O31" s="306" t="s">
        <v>88</v>
      </c>
      <c r="P31" s="306"/>
      <c r="Q31" s="423" t="s">
        <v>77</v>
      </c>
      <c r="R31" s="423"/>
      <c r="S31" s="424">
        <v>180</v>
      </c>
      <c r="T31" s="424"/>
      <c r="U31" s="94"/>
      <c r="V31" s="32"/>
      <c r="W31" s="32"/>
      <c r="X31" s="32"/>
      <c r="Y31" s="32"/>
      <c r="Z31" s="32"/>
      <c r="AA31" s="32"/>
      <c r="AB31" s="32"/>
      <c r="AC31" s="33"/>
    </row>
    <row r="32" spans="1:29" ht="13.15" customHeight="1" x14ac:dyDescent="0.25">
      <c r="A32" s="31"/>
      <c r="B32" s="32"/>
      <c r="C32" s="213" t="s">
        <v>140</v>
      </c>
      <c r="D32" s="216">
        <v>1876</v>
      </c>
      <c r="E32" s="216">
        <v>3690</v>
      </c>
      <c r="F32" s="216">
        <f t="shared" si="3"/>
        <v>1814</v>
      </c>
      <c r="G32" s="32"/>
      <c r="H32" s="32"/>
      <c r="I32" s="32"/>
      <c r="J32" s="490"/>
      <c r="K32" s="490"/>
      <c r="L32" s="490"/>
      <c r="M32" s="491"/>
      <c r="N32" s="491"/>
      <c r="O32" s="313" t="s">
        <v>88</v>
      </c>
      <c r="P32" s="313"/>
      <c r="Q32" s="313" t="s">
        <v>88</v>
      </c>
      <c r="R32" s="313"/>
      <c r="S32" s="422">
        <v>23</v>
      </c>
      <c r="T32" s="422"/>
      <c r="U32" s="94"/>
      <c r="V32" s="32"/>
      <c r="W32" s="32"/>
      <c r="X32" s="32"/>
      <c r="Y32" s="32"/>
      <c r="Z32" s="32"/>
      <c r="AA32" s="32"/>
      <c r="AB32" s="32"/>
      <c r="AC32" s="33"/>
    </row>
    <row r="33" spans="1:29" ht="13.15" customHeight="1" x14ac:dyDescent="0.25">
      <c r="A33" s="31"/>
      <c r="B33" s="32"/>
      <c r="C33" s="213" t="s">
        <v>138</v>
      </c>
      <c r="D33" s="216">
        <v>2247</v>
      </c>
      <c r="E33" s="216">
        <v>3697</v>
      </c>
      <c r="F33" s="216">
        <f t="shared" si="3"/>
        <v>1450</v>
      </c>
      <c r="G33" s="32"/>
      <c r="H33" s="32"/>
      <c r="I33" s="32"/>
      <c r="J33" s="490"/>
      <c r="K33" s="490"/>
      <c r="L33" s="490"/>
      <c r="M33" s="489" t="s">
        <v>88</v>
      </c>
      <c r="N33" s="489"/>
      <c r="O33" s="341" t="s">
        <v>77</v>
      </c>
      <c r="P33" s="342"/>
      <c r="Q33" s="341" t="s">
        <v>77</v>
      </c>
      <c r="R33" s="342"/>
      <c r="S33" s="381">
        <v>1563</v>
      </c>
      <c r="T33" s="382"/>
      <c r="U33" s="94"/>
      <c r="V33" s="32"/>
      <c r="W33" s="32"/>
      <c r="X33" s="32"/>
      <c r="Y33" s="32"/>
      <c r="Z33" s="32"/>
      <c r="AA33" s="32"/>
      <c r="AB33" s="32"/>
      <c r="AC33" s="33"/>
    </row>
    <row r="34" spans="1:29" ht="12.75" customHeight="1" x14ac:dyDescent="0.25">
      <c r="A34" s="31"/>
      <c r="B34" s="32"/>
      <c r="C34" s="213" t="s">
        <v>136</v>
      </c>
      <c r="D34" s="216">
        <v>375</v>
      </c>
      <c r="E34" s="216">
        <v>978</v>
      </c>
      <c r="F34" s="216">
        <f t="shared" si="3"/>
        <v>603</v>
      </c>
      <c r="G34" s="32"/>
      <c r="H34" s="32"/>
      <c r="I34" s="32"/>
      <c r="J34" s="490"/>
      <c r="K34" s="490"/>
      <c r="L34" s="490"/>
      <c r="M34" s="489"/>
      <c r="N34" s="489"/>
      <c r="O34" s="341" t="s">
        <v>77</v>
      </c>
      <c r="P34" s="342"/>
      <c r="Q34" s="321" t="s">
        <v>88</v>
      </c>
      <c r="R34" s="323"/>
      <c r="S34" s="381">
        <v>39</v>
      </c>
      <c r="T34" s="382"/>
      <c r="U34" s="94"/>
      <c r="V34" s="32"/>
      <c r="W34" s="32"/>
      <c r="X34" s="32"/>
      <c r="Y34" s="32"/>
      <c r="Z34" s="32"/>
      <c r="AA34" s="32"/>
      <c r="AB34" s="32"/>
      <c r="AC34" s="33"/>
    </row>
    <row r="35" spans="1:29" ht="12.75" customHeight="1" x14ac:dyDescent="0.25">
      <c r="A35" s="31"/>
      <c r="B35" s="32"/>
      <c r="C35" s="213" t="s">
        <v>134</v>
      </c>
      <c r="D35" s="216">
        <v>109</v>
      </c>
      <c r="E35" s="216">
        <v>146</v>
      </c>
      <c r="F35" s="216">
        <f t="shared" si="3"/>
        <v>37</v>
      </c>
      <c r="G35" s="32"/>
      <c r="H35" s="32"/>
      <c r="I35" s="32"/>
      <c r="J35" s="490"/>
      <c r="K35" s="490"/>
      <c r="L35" s="490"/>
      <c r="M35" s="489"/>
      <c r="N35" s="489"/>
      <c r="O35" s="321" t="s">
        <v>88</v>
      </c>
      <c r="P35" s="323"/>
      <c r="Q35" s="341" t="s">
        <v>77</v>
      </c>
      <c r="R35" s="342"/>
      <c r="S35" s="381">
        <v>3335</v>
      </c>
      <c r="T35" s="382"/>
      <c r="U35" s="94"/>
      <c r="V35" s="32"/>
      <c r="W35" s="32"/>
      <c r="X35" s="32"/>
      <c r="Y35" s="32"/>
      <c r="Z35" s="32"/>
      <c r="AA35" s="32"/>
      <c r="AB35" s="32"/>
      <c r="AC35" s="33"/>
    </row>
    <row r="36" spans="1:29" ht="12.75" customHeight="1" x14ac:dyDescent="0.25">
      <c r="A36" s="31"/>
      <c r="B36" s="32"/>
      <c r="C36" s="214" t="s">
        <v>139</v>
      </c>
      <c r="D36" s="217">
        <v>4330</v>
      </c>
      <c r="E36" s="217">
        <v>5575</v>
      </c>
      <c r="F36" s="217">
        <f t="shared" si="3"/>
        <v>1245</v>
      </c>
      <c r="G36" s="32"/>
      <c r="H36" s="32"/>
      <c r="I36" s="32"/>
      <c r="J36" s="452" t="s">
        <v>259</v>
      </c>
      <c r="K36" s="452"/>
      <c r="L36" s="452"/>
      <c r="M36" s="452"/>
      <c r="N36" s="452"/>
      <c r="O36" s="452"/>
      <c r="P36" s="452"/>
      <c r="Q36" s="452"/>
      <c r="R36" s="452"/>
      <c r="S36" s="452"/>
      <c r="T36" s="452"/>
      <c r="U36" s="32"/>
      <c r="V36" s="32"/>
      <c r="W36" s="32"/>
      <c r="X36" s="32"/>
      <c r="Y36" s="32"/>
      <c r="Z36" s="32"/>
      <c r="AA36" s="32"/>
      <c r="AB36" s="32"/>
      <c r="AC36" s="33"/>
    </row>
    <row r="37" spans="1:29" x14ac:dyDescent="0.2">
      <c r="A37" s="31"/>
      <c r="B37" s="32"/>
      <c r="C37" s="32"/>
      <c r="D37" s="184">
        <f>SUM(D30:D36)</f>
        <v>10115</v>
      </c>
      <c r="E37" s="184">
        <f>SUM(E30:E36)</f>
        <v>15752</v>
      </c>
      <c r="F37" s="184">
        <f>SUM(F30:F36)</f>
        <v>5637</v>
      </c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3"/>
    </row>
    <row r="38" spans="1:29" x14ac:dyDescent="0.2">
      <c r="A38" s="31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3"/>
    </row>
    <row r="39" spans="1:29" x14ac:dyDescent="0.2">
      <c r="A39" s="31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3"/>
    </row>
    <row r="40" spans="1:29" x14ac:dyDescent="0.2">
      <c r="A40" s="31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3"/>
    </row>
    <row r="41" spans="1:29" x14ac:dyDescent="0.2">
      <c r="A41" s="31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3"/>
    </row>
    <row r="42" spans="1:29" x14ac:dyDescent="0.2">
      <c r="A42" s="31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3"/>
    </row>
    <row r="43" spans="1:29" x14ac:dyDescent="0.2">
      <c r="A43" s="31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3"/>
    </row>
    <row r="44" spans="1:29" x14ac:dyDescent="0.2">
      <c r="A44" s="31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3"/>
    </row>
    <row r="45" spans="1:29" x14ac:dyDescent="0.2">
      <c r="A45" s="31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3"/>
    </row>
    <row r="46" spans="1:29" x14ac:dyDescent="0.2">
      <c r="A46" s="31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3"/>
    </row>
    <row r="47" spans="1:29" x14ac:dyDescent="0.2">
      <c r="A47" s="31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3"/>
    </row>
    <row r="48" spans="1:29" x14ac:dyDescent="0.2">
      <c r="A48" s="31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3"/>
    </row>
    <row r="49" spans="1:29" x14ac:dyDescent="0.2">
      <c r="A49" s="31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3"/>
    </row>
    <row r="50" spans="1:29" x14ac:dyDescent="0.2">
      <c r="A50" s="31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3"/>
    </row>
    <row r="51" spans="1:29" x14ac:dyDescent="0.2">
      <c r="A51" s="3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3"/>
    </row>
    <row r="52" spans="1:29" x14ac:dyDescent="0.2">
      <c r="A52" s="3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3"/>
    </row>
    <row r="53" spans="1:29" x14ac:dyDescent="0.2">
      <c r="A53" s="3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3"/>
    </row>
    <row r="54" spans="1:29" s="32" customFormat="1" x14ac:dyDescent="0.2">
      <c r="A54" s="31"/>
      <c r="AC54" s="33"/>
    </row>
    <row r="55" spans="1:29" s="32" customFormat="1" x14ac:dyDescent="0.2">
      <c r="A55" s="31"/>
      <c r="AC55" s="33"/>
    </row>
    <row r="56" spans="1:29" x14ac:dyDescent="0.2">
      <c r="A56" s="31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3"/>
    </row>
    <row r="57" spans="1:29" x14ac:dyDescent="0.2">
      <c r="A57" s="31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3"/>
    </row>
    <row r="58" spans="1:29" x14ac:dyDescent="0.2">
      <c r="A58" s="31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3"/>
    </row>
    <row r="59" spans="1:29" x14ac:dyDescent="0.2">
      <c r="A59" s="31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3"/>
    </row>
    <row r="60" spans="1:29" x14ac:dyDescent="0.2">
      <c r="A60" s="31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3"/>
    </row>
    <row r="61" spans="1:29" x14ac:dyDescent="0.2">
      <c r="A61" s="31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3"/>
    </row>
    <row r="62" spans="1:29" x14ac:dyDescent="0.2">
      <c r="A62" s="31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3"/>
    </row>
    <row r="63" spans="1:29" x14ac:dyDescent="0.2">
      <c r="A63" s="31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3"/>
    </row>
    <row r="64" spans="1:29" x14ac:dyDescent="0.2">
      <c r="A64" s="31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3"/>
    </row>
    <row r="65" spans="1:29" x14ac:dyDescent="0.2">
      <c r="A65" s="31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3"/>
    </row>
    <row r="66" spans="1:29" x14ac:dyDescent="0.2">
      <c r="A66" s="34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6"/>
    </row>
    <row r="67" spans="1:29" x14ac:dyDescent="0.2">
      <c r="A67" s="31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3"/>
    </row>
    <row r="68" spans="1:29" x14ac:dyDescent="0.2">
      <c r="A68" s="31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3"/>
    </row>
    <row r="69" spans="1:29" x14ac:dyDescent="0.2">
      <c r="A69" s="31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3"/>
    </row>
    <row r="70" spans="1:29" x14ac:dyDescent="0.2">
      <c r="A70" s="31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3"/>
    </row>
    <row r="71" spans="1:29" x14ac:dyDescent="0.2">
      <c r="A71" s="31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3"/>
    </row>
    <row r="72" spans="1:29" x14ac:dyDescent="0.2">
      <c r="A72" s="31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3"/>
    </row>
    <row r="73" spans="1:29" x14ac:dyDescent="0.2">
      <c r="A73" s="31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3"/>
    </row>
    <row r="74" spans="1:29" x14ac:dyDescent="0.2">
      <c r="A74" s="31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3"/>
    </row>
    <row r="75" spans="1:29" x14ac:dyDescent="0.2">
      <c r="A75" s="34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6"/>
    </row>
  </sheetData>
  <mergeCells count="108">
    <mergeCell ref="J36:T36"/>
    <mergeCell ref="O35:P35"/>
    <mergeCell ref="Q35:R35"/>
    <mergeCell ref="S35:T35"/>
    <mergeCell ref="S17:T17"/>
    <mergeCell ref="Q17:R17"/>
    <mergeCell ref="O17:P17"/>
    <mergeCell ref="M17:N17"/>
    <mergeCell ref="O32:P32"/>
    <mergeCell ref="Q32:R32"/>
    <mergeCell ref="S32:T32"/>
    <mergeCell ref="M33:N35"/>
    <mergeCell ref="O33:P33"/>
    <mergeCell ref="Q33:R33"/>
    <mergeCell ref="S33:T33"/>
    <mergeCell ref="O34:P34"/>
    <mergeCell ref="Q34:R34"/>
    <mergeCell ref="S34:T34"/>
    <mergeCell ref="Q28:R28"/>
    <mergeCell ref="S28:T28"/>
    <mergeCell ref="J29:L35"/>
    <mergeCell ref="M29:N32"/>
    <mergeCell ref="O29:P29"/>
    <mergeCell ref="Q29:R29"/>
    <mergeCell ref="E22:F22"/>
    <mergeCell ref="D25:F25"/>
    <mergeCell ref="G16:K16"/>
    <mergeCell ref="E18:F18"/>
    <mergeCell ref="E19:F19"/>
    <mergeCell ref="E20:F20"/>
    <mergeCell ref="E21:F21"/>
    <mergeCell ref="E23:F23"/>
    <mergeCell ref="E24:F24"/>
    <mergeCell ref="D16:F17"/>
    <mergeCell ref="S29:T29"/>
    <mergeCell ref="O30:P30"/>
    <mergeCell ref="Q30:R30"/>
    <mergeCell ref="S30:T30"/>
    <mergeCell ref="J28:L28"/>
    <mergeCell ref="M28:N28"/>
    <mergeCell ref="O28:P28"/>
    <mergeCell ref="O31:P31"/>
    <mergeCell ref="Q31:R31"/>
    <mergeCell ref="S31:T31"/>
    <mergeCell ref="G7:I7"/>
    <mergeCell ref="D9:AC9"/>
    <mergeCell ref="A11:B11"/>
    <mergeCell ref="A13:B13"/>
    <mergeCell ref="C12:C13"/>
    <mergeCell ref="A12:B12"/>
    <mergeCell ref="A9:C10"/>
    <mergeCell ref="A6:AC6"/>
    <mergeCell ref="A1:AC1"/>
    <mergeCell ref="A2:AC2"/>
    <mergeCell ref="A3:AC3"/>
    <mergeCell ref="A4:AC4"/>
    <mergeCell ref="A5:AC5"/>
    <mergeCell ref="M24:N24"/>
    <mergeCell ref="M25:N25"/>
    <mergeCell ref="O18:P18"/>
    <mergeCell ref="Q18:R18"/>
    <mergeCell ref="O20:P20"/>
    <mergeCell ref="Q20:R20"/>
    <mergeCell ref="O22:P22"/>
    <mergeCell ref="Q22:R22"/>
    <mergeCell ref="O24:P24"/>
    <mergeCell ref="Q24:R24"/>
    <mergeCell ref="M18:N18"/>
    <mergeCell ref="M19:N19"/>
    <mergeCell ref="M20:N20"/>
    <mergeCell ref="M21:N21"/>
    <mergeCell ref="M22:N22"/>
    <mergeCell ref="O19:P19"/>
    <mergeCell ref="O25:P25"/>
    <mergeCell ref="Q25:R25"/>
    <mergeCell ref="U20:V20"/>
    <mergeCell ref="O21:P21"/>
    <mergeCell ref="Q19:R19"/>
    <mergeCell ref="S19:T19"/>
    <mergeCell ref="U19:V19"/>
    <mergeCell ref="M23:N23"/>
    <mergeCell ref="Q21:R21"/>
    <mergeCell ref="S21:T21"/>
    <mergeCell ref="U21:V21"/>
    <mergeCell ref="S25:T25"/>
    <mergeCell ref="U25:V25"/>
    <mergeCell ref="S22:T22"/>
    <mergeCell ref="U22:V22"/>
    <mergeCell ref="O23:P23"/>
    <mergeCell ref="Q23:R23"/>
    <mergeCell ref="S23:T23"/>
    <mergeCell ref="U23:V23"/>
    <mergeCell ref="M16:X16"/>
    <mergeCell ref="U17:V17"/>
    <mergeCell ref="W19:X19"/>
    <mergeCell ref="W18:X18"/>
    <mergeCell ref="W20:X20"/>
    <mergeCell ref="W21:X21"/>
    <mergeCell ref="W22:X22"/>
    <mergeCell ref="W23:X23"/>
    <mergeCell ref="W24:X24"/>
    <mergeCell ref="W25:X25"/>
    <mergeCell ref="W17:X17"/>
    <mergeCell ref="S18:T18"/>
    <mergeCell ref="U18:V18"/>
    <mergeCell ref="S24:T24"/>
    <mergeCell ref="U24:V24"/>
    <mergeCell ref="S20:T20"/>
  </mergeCells>
  <printOptions horizontalCentered="1"/>
  <pageMargins left="0.31496062992125984" right="0.31496062992125984" top="0.35433070866141736" bottom="0.35433070866141736" header="0.31496062992125984" footer="0.31496062992125984"/>
  <pageSetup scale="48" orientation="landscape" horizontalDpi="4294967294" verticalDpi="4294967294" r:id="rId1"/>
  <ignoredErrors>
    <ignoredError sqref="D18:D22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E62"/>
  <sheetViews>
    <sheetView zoomScale="90" zoomScaleNormal="90" zoomScaleSheetLayoutView="10" workbookViewId="0">
      <selection sqref="A1:AE62"/>
    </sheetView>
  </sheetViews>
  <sheetFormatPr baseColWidth="10" defaultColWidth="11.42578125" defaultRowHeight="12" x14ac:dyDescent="0.2"/>
  <cols>
    <col min="1" max="1" width="6" style="69" customWidth="1"/>
    <col min="2" max="2" width="21.28515625" style="69" bestFit="1" customWidth="1"/>
    <col min="3" max="3" width="19.28515625" style="69" customWidth="1"/>
    <col min="4" max="4" width="10.42578125" style="69" customWidth="1"/>
    <col min="5" max="5" width="19.28515625" style="69" customWidth="1"/>
    <col min="6" max="15" width="7" style="69" customWidth="1"/>
    <col min="16" max="16" width="7.85546875" style="69" bestFit="1" customWidth="1"/>
    <col min="17" max="17" width="7" style="69" customWidth="1"/>
    <col min="18" max="18" width="8.28515625" style="69" bestFit="1" customWidth="1"/>
    <col min="19" max="19" width="7" style="69" customWidth="1"/>
    <col min="20" max="20" width="8.28515625" style="69" bestFit="1" customWidth="1"/>
    <col min="21" max="31" width="7" style="69" customWidth="1"/>
    <col min="32" max="16384" width="11.42578125" style="69"/>
  </cols>
  <sheetData>
    <row r="1" spans="1:31" s="122" customFormat="1" ht="15" customHeight="1" x14ac:dyDescent="0.15">
      <c r="A1" s="351" t="s">
        <v>2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352"/>
      <c r="AA1" s="352"/>
      <c r="AB1" s="352"/>
      <c r="AC1" s="352"/>
      <c r="AD1" s="352"/>
      <c r="AE1" s="353"/>
    </row>
    <row r="2" spans="1:31" s="122" customFormat="1" ht="15" customHeight="1" x14ac:dyDescent="0.15">
      <c r="A2" s="354" t="s">
        <v>3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55"/>
      <c r="X2" s="355"/>
      <c r="Y2" s="355"/>
      <c r="Z2" s="355"/>
      <c r="AA2" s="355"/>
      <c r="AB2" s="355"/>
      <c r="AC2" s="355"/>
      <c r="AD2" s="355"/>
      <c r="AE2" s="356"/>
    </row>
    <row r="3" spans="1:31" s="122" customFormat="1" ht="15" customHeight="1" x14ac:dyDescent="0.15">
      <c r="A3" s="357" t="s">
        <v>21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358"/>
      <c r="W3" s="358"/>
      <c r="X3" s="358"/>
      <c r="Y3" s="358"/>
      <c r="Z3" s="358"/>
      <c r="AA3" s="358"/>
      <c r="AB3" s="358"/>
      <c r="AC3" s="358"/>
      <c r="AD3" s="358"/>
      <c r="AE3" s="359"/>
    </row>
    <row r="4" spans="1:31" s="122" customFormat="1" ht="15" customHeight="1" x14ac:dyDescent="0.15">
      <c r="A4" s="289" t="s">
        <v>303</v>
      </c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  <c r="S4" s="355"/>
      <c r="T4" s="355"/>
      <c r="U4" s="355"/>
      <c r="V4" s="355"/>
      <c r="W4" s="355"/>
      <c r="X4" s="355"/>
      <c r="Y4" s="355"/>
      <c r="Z4" s="355"/>
      <c r="AA4" s="355"/>
      <c r="AB4" s="355"/>
      <c r="AC4" s="355"/>
      <c r="AD4" s="355"/>
      <c r="AE4" s="356"/>
    </row>
    <row r="5" spans="1:31" s="122" customFormat="1" ht="15" customHeight="1" x14ac:dyDescent="0.15">
      <c r="A5" s="392" t="s">
        <v>145</v>
      </c>
      <c r="B5" s="393"/>
      <c r="C5" s="393"/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3"/>
      <c r="P5" s="393"/>
      <c r="Q5" s="393"/>
      <c r="R5" s="393"/>
      <c r="S5" s="393"/>
      <c r="T5" s="393"/>
      <c r="U5" s="393"/>
      <c r="V5" s="393"/>
      <c r="W5" s="393"/>
      <c r="X5" s="393"/>
      <c r="Y5" s="393"/>
      <c r="Z5" s="393"/>
      <c r="AA5" s="393"/>
      <c r="AB5" s="393"/>
      <c r="AC5" s="393"/>
      <c r="AD5" s="393"/>
      <c r="AE5" s="394"/>
    </row>
    <row r="6" spans="1:31" ht="3" customHeight="1" x14ac:dyDescent="0.2">
      <c r="A6" s="365"/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366"/>
      <c r="M6" s="366"/>
      <c r="N6" s="366"/>
      <c r="O6" s="366"/>
      <c r="P6" s="366"/>
      <c r="Q6" s="366"/>
      <c r="R6" s="366"/>
      <c r="S6" s="366"/>
      <c r="T6" s="366"/>
      <c r="U6" s="366"/>
      <c r="V6" s="366"/>
      <c r="W6" s="366"/>
      <c r="X6" s="366"/>
      <c r="Y6" s="366"/>
      <c r="Z6" s="366"/>
      <c r="AA6" s="366"/>
      <c r="AB6" s="366"/>
      <c r="AC6" s="366"/>
      <c r="AD6" s="366"/>
      <c r="AE6" s="367"/>
    </row>
    <row r="7" spans="1:31" ht="18.75" customHeight="1" x14ac:dyDescent="0.2">
      <c r="A7" s="31"/>
      <c r="B7" s="32"/>
      <c r="C7" s="32"/>
      <c r="D7" s="40"/>
      <c r="E7" s="40"/>
      <c r="F7" s="40"/>
      <c r="G7" s="435"/>
      <c r="H7" s="258"/>
      <c r="I7" s="258"/>
      <c r="J7" s="156"/>
      <c r="K7" s="156"/>
      <c r="L7" s="156"/>
      <c r="M7" s="156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3"/>
    </row>
    <row r="8" spans="1:31" x14ac:dyDescent="0.2">
      <c r="A8" s="31"/>
      <c r="B8" s="32"/>
      <c r="C8" s="41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3"/>
    </row>
    <row r="9" spans="1:31" ht="12" customHeight="1" x14ac:dyDescent="0.2">
      <c r="A9" s="259" t="s">
        <v>123</v>
      </c>
      <c r="B9" s="259"/>
      <c r="C9" s="259"/>
      <c r="D9" s="259"/>
      <c r="E9" s="259"/>
      <c r="F9" s="275" t="s">
        <v>7</v>
      </c>
      <c r="G9" s="521"/>
      <c r="H9" s="521"/>
      <c r="I9" s="521"/>
      <c r="J9" s="521"/>
      <c r="K9" s="521"/>
      <c r="L9" s="521"/>
      <c r="M9" s="521"/>
      <c r="N9" s="521"/>
      <c r="O9" s="521"/>
      <c r="P9" s="521"/>
      <c r="Q9" s="521"/>
      <c r="R9" s="521"/>
      <c r="S9" s="521"/>
      <c r="T9" s="521"/>
      <c r="U9" s="521"/>
      <c r="V9" s="521"/>
      <c r="W9" s="521"/>
      <c r="X9" s="521"/>
      <c r="Y9" s="521"/>
      <c r="Z9" s="521"/>
      <c r="AA9" s="521"/>
      <c r="AB9" s="521"/>
      <c r="AC9" s="521"/>
      <c r="AD9" s="521"/>
      <c r="AE9" s="276"/>
    </row>
    <row r="10" spans="1:31" ht="23.25" customHeight="1" x14ac:dyDescent="0.2">
      <c r="A10" s="259"/>
      <c r="B10" s="259"/>
      <c r="C10" s="259"/>
      <c r="D10" s="259"/>
      <c r="E10" s="259"/>
      <c r="F10" s="190" t="s">
        <v>8</v>
      </c>
      <c r="G10" s="190" t="s">
        <v>6</v>
      </c>
      <c r="H10" s="190" t="s">
        <v>9</v>
      </c>
      <c r="I10" s="190" t="s">
        <v>6</v>
      </c>
      <c r="J10" s="190" t="s">
        <v>10</v>
      </c>
      <c r="K10" s="190" t="s">
        <v>6</v>
      </c>
      <c r="L10" s="190" t="s">
        <v>11</v>
      </c>
      <c r="M10" s="190" t="s">
        <v>6</v>
      </c>
      <c r="N10" s="190" t="s">
        <v>12</v>
      </c>
      <c r="O10" s="190" t="s">
        <v>6</v>
      </c>
      <c r="P10" s="190" t="s">
        <v>13</v>
      </c>
      <c r="Q10" s="190" t="s">
        <v>6</v>
      </c>
      <c r="R10" s="190" t="s">
        <v>14</v>
      </c>
      <c r="S10" s="190" t="s">
        <v>6</v>
      </c>
      <c r="T10" s="190" t="s">
        <v>15</v>
      </c>
      <c r="U10" s="190" t="s">
        <v>6</v>
      </c>
      <c r="V10" s="190" t="s">
        <v>16</v>
      </c>
      <c r="W10" s="190" t="s">
        <v>6</v>
      </c>
      <c r="X10" s="190" t="s">
        <v>17</v>
      </c>
      <c r="Y10" s="190" t="s">
        <v>6</v>
      </c>
      <c r="Z10" s="190" t="s">
        <v>18</v>
      </c>
      <c r="AA10" s="190" t="s">
        <v>6</v>
      </c>
      <c r="AB10" s="190" t="s">
        <v>19</v>
      </c>
      <c r="AC10" s="29" t="s">
        <v>6</v>
      </c>
      <c r="AD10" s="190" t="s">
        <v>20</v>
      </c>
      <c r="AE10" s="190" t="s">
        <v>6</v>
      </c>
    </row>
    <row r="11" spans="1:31" ht="28.5" customHeight="1" x14ac:dyDescent="0.2">
      <c r="A11" s="260" t="s">
        <v>0</v>
      </c>
      <c r="B11" s="260"/>
      <c r="C11" s="260"/>
      <c r="D11" s="522">
        <v>896</v>
      </c>
      <c r="E11" s="522"/>
      <c r="F11" s="51">
        <v>18</v>
      </c>
      <c r="G11" s="3">
        <f>F11/$D$11</f>
        <v>2.0089285714285716E-2</v>
      </c>
      <c r="H11" s="51">
        <v>3</v>
      </c>
      <c r="I11" s="3">
        <f>H11/$D$11</f>
        <v>3.3482142857142855E-3</v>
      </c>
      <c r="J11" s="51">
        <v>10</v>
      </c>
      <c r="K11" s="3">
        <f>J11/$D$11</f>
        <v>1.1160714285714286E-2</v>
      </c>
      <c r="L11" s="51">
        <v>124</v>
      </c>
      <c r="M11" s="3">
        <f>L11/$D$11</f>
        <v>0.13839285714285715</v>
      </c>
      <c r="N11" s="51">
        <v>128</v>
      </c>
      <c r="O11" s="3">
        <f>N11/$D$11</f>
        <v>0.14285714285714285</v>
      </c>
      <c r="P11" s="51">
        <v>148</v>
      </c>
      <c r="Q11" s="3">
        <f>P11/$D$11</f>
        <v>0.16517857142857142</v>
      </c>
      <c r="R11" s="51">
        <v>118</v>
      </c>
      <c r="S11" s="3">
        <f>R11/$D$11</f>
        <v>0.13169642857142858</v>
      </c>
      <c r="T11" s="51">
        <v>181</v>
      </c>
      <c r="U11" s="3">
        <f>T11/$D$11</f>
        <v>0.20200892857142858</v>
      </c>
      <c r="V11" s="51"/>
      <c r="W11" s="3">
        <f>V11/$D$11</f>
        <v>0</v>
      </c>
      <c r="X11" s="51"/>
      <c r="Y11" s="3">
        <f>X11/$D$11</f>
        <v>0</v>
      </c>
      <c r="Z11" s="51"/>
      <c r="AA11" s="3">
        <f>Z11/$D$11</f>
        <v>0</v>
      </c>
      <c r="AB11" s="51"/>
      <c r="AC11" s="3">
        <f>AB11/$D$11</f>
        <v>0</v>
      </c>
      <c r="AD11" s="45">
        <f>F11+H11+J11+L11+N11+P11+R11+T11+V11+X11+Z11+AB11</f>
        <v>730</v>
      </c>
      <c r="AE11" s="44">
        <f>AD11/D11</f>
        <v>0.8147321428571429</v>
      </c>
    </row>
    <row r="12" spans="1:31" ht="28.5" customHeight="1" x14ac:dyDescent="0.2">
      <c r="A12" s="260" t="s">
        <v>1</v>
      </c>
      <c r="B12" s="260"/>
      <c r="C12" s="260"/>
      <c r="D12" s="517">
        <v>10627</v>
      </c>
      <c r="E12" s="518"/>
      <c r="F12" s="51">
        <v>75</v>
      </c>
      <c r="G12" s="3">
        <f>F12/$D$12</f>
        <v>7.0574950597534578E-3</v>
      </c>
      <c r="H12" s="51">
        <v>438</v>
      </c>
      <c r="I12" s="3">
        <f>H12/$D$12</f>
        <v>4.1215771148960197E-2</v>
      </c>
      <c r="J12" s="51">
        <v>248</v>
      </c>
      <c r="K12" s="3">
        <f>J12/$D$12</f>
        <v>2.3336783664251435E-2</v>
      </c>
      <c r="L12" s="51">
        <v>245</v>
      </c>
      <c r="M12" s="3">
        <f>L12/$D$12</f>
        <v>2.3054483861861298E-2</v>
      </c>
      <c r="N12" s="51">
        <v>195</v>
      </c>
      <c r="O12" s="3">
        <f>N12/$D$12</f>
        <v>1.8349487155358991E-2</v>
      </c>
      <c r="P12" s="51">
        <v>48</v>
      </c>
      <c r="Q12" s="3">
        <f>P12/$D$12</f>
        <v>4.5167968382422135E-3</v>
      </c>
      <c r="R12" s="51">
        <v>200</v>
      </c>
      <c r="S12" s="3">
        <f>R12/$D$12</f>
        <v>1.8819986826009223E-2</v>
      </c>
      <c r="T12" s="51">
        <v>663</v>
      </c>
      <c r="U12" s="3">
        <f>T12/$D$12</f>
        <v>6.2388256328220572E-2</v>
      </c>
      <c r="V12" s="51"/>
      <c r="W12" s="3">
        <f>V12/$D$12</f>
        <v>0</v>
      </c>
      <c r="X12" s="51"/>
      <c r="Y12" s="3">
        <f>X12/$D$12</f>
        <v>0</v>
      </c>
      <c r="Z12" s="51"/>
      <c r="AA12" s="3">
        <f>Z12/$D$12</f>
        <v>0</v>
      </c>
      <c r="AB12" s="51"/>
      <c r="AC12" s="3">
        <f>AB12/$D$11</f>
        <v>0</v>
      </c>
      <c r="AD12" s="45">
        <f>F12+H12+J12+L12+N12+P12+R12+T12+V12+X12+Z12+AB12</f>
        <v>2112</v>
      </c>
      <c r="AE12" s="44">
        <f>AD12/D12</f>
        <v>0.19873906088265739</v>
      </c>
    </row>
    <row r="13" spans="1:31" ht="33.75" customHeight="1" x14ac:dyDescent="0.2">
      <c r="A13" s="260" t="s">
        <v>253</v>
      </c>
      <c r="B13" s="260"/>
      <c r="C13" s="260"/>
      <c r="D13" s="519"/>
      <c r="E13" s="520"/>
      <c r="F13" s="51">
        <v>2634</v>
      </c>
      <c r="G13" s="3">
        <f>F13/$D$12</f>
        <v>0.24785922649854145</v>
      </c>
      <c r="H13" s="51">
        <v>3100</v>
      </c>
      <c r="I13" s="3">
        <f>H13/$D$12</f>
        <v>0.29170979580314294</v>
      </c>
      <c r="J13" s="51">
        <v>3378</v>
      </c>
      <c r="K13" s="3">
        <f>J13/$D$12</f>
        <v>0.31786957749129574</v>
      </c>
      <c r="L13" s="51">
        <v>3873</v>
      </c>
      <c r="M13" s="3">
        <f>L13/$D$12</f>
        <v>0.36444904488566859</v>
      </c>
      <c r="N13" s="51">
        <v>4083</v>
      </c>
      <c r="O13" s="3">
        <f>N13/$D$12</f>
        <v>0.38421003105297824</v>
      </c>
      <c r="P13" s="51">
        <v>4153</v>
      </c>
      <c r="Q13" s="3">
        <f>P13/$D$12</f>
        <v>0.39079702644208147</v>
      </c>
      <c r="R13" s="51">
        <v>4343</v>
      </c>
      <c r="S13" s="3">
        <f>R13/$D$12</f>
        <v>0.40867601392679026</v>
      </c>
      <c r="T13" s="51">
        <v>5279</v>
      </c>
      <c r="U13" s="3">
        <f>T13/$D$12</f>
        <v>0.49675355227251339</v>
      </c>
      <c r="V13" s="51"/>
      <c r="W13" s="3">
        <f>V13/$D$12</f>
        <v>0</v>
      </c>
      <c r="X13" s="51"/>
      <c r="Y13" s="3">
        <f>X13/$D$12</f>
        <v>0</v>
      </c>
      <c r="Z13" s="51"/>
      <c r="AA13" s="3">
        <f>Z13/$D$12</f>
        <v>0</v>
      </c>
      <c r="AB13" s="51"/>
      <c r="AC13" s="3">
        <f>AB13/$D$12</f>
        <v>0</v>
      </c>
      <c r="AD13" s="45">
        <f>+T13</f>
        <v>5279</v>
      </c>
      <c r="AE13" s="44">
        <f>AD13/D12</f>
        <v>0.49675355227251339</v>
      </c>
    </row>
    <row r="14" spans="1:31" x14ac:dyDescent="0.2">
      <c r="A14" s="77"/>
      <c r="B14" s="66"/>
      <c r="C14" s="66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3"/>
    </row>
    <row r="15" spans="1:31" x14ac:dyDescent="0.2">
      <c r="A15" s="31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9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3"/>
    </row>
    <row r="16" spans="1:31" ht="18.75" customHeight="1" x14ac:dyDescent="0.2">
      <c r="A16" s="31"/>
      <c r="B16" s="395" t="s">
        <v>150</v>
      </c>
      <c r="C16" s="396"/>
      <c r="D16" s="397"/>
      <c r="E16" s="328" t="s">
        <v>79</v>
      </c>
      <c r="F16" s="329"/>
      <c r="G16" s="329"/>
      <c r="H16" s="329"/>
      <c r="I16" s="329"/>
      <c r="J16" s="329"/>
      <c r="K16" s="329"/>
      <c r="L16" s="329"/>
      <c r="M16" s="329"/>
      <c r="N16" s="330"/>
      <c r="O16" s="32"/>
      <c r="P16" s="32"/>
      <c r="Q16" s="328" t="s">
        <v>80</v>
      </c>
      <c r="R16" s="329"/>
      <c r="S16" s="329"/>
      <c r="T16" s="329"/>
      <c r="U16" s="329"/>
      <c r="V16" s="329"/>
      <c r="W16" s="329"/>
      <c r="X16" s="329"/>
      <c r="Y16" s="330"/>
      <c r="Z16" s="32"/>
      <c r="AA16" s="32"/>
      <c r="AB16" s="32"/>
      <c r="AC16" s="32"/>
      <c r="AD16" s="32"/>
      <c r="AE16" s="33"/>
    </row>
    <row r="17" spans="1:31" ht="37.5" customHeight="1" x14ac:dyDescent="0.2">
      <c r="A17" s="31"/>
      <c r="B17" s="398"/>
      <c r="C17" s="399"/>
      <c r="D17" s="400"/>
      <c r="E17" s="328" t="s">
        <v>67</v>
      </c>
      <c r="F17" s="330"/>
      <c r="G17" s="328" t="s">
        <v>68</v>
      </c>
      <c r="H17" s="330"/>
      <c r="I17" s="328" t="s">
        <v>111</v>
      </c>
      <c r="J17" s="330"/>
      <c r="K17" s="328" t="s">
        <v>112</v>
      </c>
      <c r="L17" s="330"/>
      <c r="M17" s="328" t="s">
        <v>71</v>
      </c>
      <c r="N17" s="330"/>
      <c r="O17" s="32"/>
      <c r="P17" s="32"/>
      <c r="Q17" s="497" t="s">
        <v>144</v>
      </c>
      <c r="R17" s="498"/>
      <c r="S17" s="499"/>
      <c r="T17" s="497" t="s">
        <v>237</v>
      </c>
      <c r="U17" s="498"/>
      <c r="V17" s="499"/>
      <c r="W17" s="497" t="s">
        <v>65</v>
      </c>
      <c r="X17" s="498"/>
      <c r="Y17" s="499"/>
      <c r="Z17" s="32"/>
      <c r="AA17" s="32"/>
      <c r="AB17" s="32"/>
      <c r="AC17" s="32"/>
      <c r="AD17" s="32"/>
      <c r="AE17" s="33"/>
    </row>
    <row r="18" spans="1:31" ht="12" customHeight="1" x14ac:dyDescent="0.2">
      <c r="A18" s="31"/>
      <c r="B18" s="76" t="s">
        <v>24</v>
      </c>
      <c r="C18" s="124" t="s">
        <v>256</v>
      </c>
      <c r="D18" s="125"/>
      <c r="E18" s="408">
        <v>503</v>
      </c>
      <c r="F18" s="409"/>
      <c r="G18" s="408"/>
      <c r="H18" s="409"/>
      <c r="I18" s="408"/>
      <c r="J18" s="409"/>
      <c r="K18" s="408"/>
      <c r="L18" s="409"/>
      <c r="M18" s="495">
        <f>SUM(E18:K18)</f>
        <v>503</v>
      </c>
      <c r="N18" s="496"/>
      <c r="O18" s="32"/>
      <c r="P18" s="32"/>
      <c r="Q18" s="501"/>
      <c r="R18" s="502"/>
      <c r="S18" s="503"/>
      <c r="T18" s="501">
        <v>503</v>
      </c>
      <c r="U18" s="502"/>
      <c r="V18" s="503"/>
      <c r="W18" s="412">
        <f>SUM(Q18:V18)</f>
        <v>503</v>
      </c>
      <c r="X18" s="500"/>
      <c r="Y18" s="413"/>
      <c r="Z18" s="32"/>
      <c r="AA18" s="32"/>
      <c r="AB18" s="32"/>
      <c r="AC18" s="32"/>
      <c r="AD18" s="32"/>
      <c r="AE18" s="33"/>
    </row>
    <row r="19" spans="1:31" ht="12" customHeight="1" x14ac:dyDescent="0.2">
      <c r="A19" s="31"/>
      <c r="B19" s="76" t="s">
        <v>28</v>
      </c>
      <c r="C19" s="124" t="s">
        <v>141</v>
      </c>
      <c r="D19" s="125"/>
      <c r="E19" s="408">
        <v>553</v>
      </c>
      <c r="F19" s="409"/>
      <c r="G19" s="408">
        <v>101</v>
      </c>
      <c r="H19" s="409"/>
      <c r="I19" s="408">
        <v>173</v>
      </c>
      <c r="J19" s="409"/>
      <c r="K19" s="408">
        <v>46</v>
      </c>
      <c r="L19" s="409"/>
      <c r="M19" s="495">
        <f>SUM(E19:K19)</f>
        <v>873</v>
      </c>
      <c r="N19" s="496"/>
      <c r="O19" s="32"/>
      <c r="P19" s="32"/>
      <c r="Q19" s="504">
        <v>833</v>
      </c>
      <c r="R19" s="505"/>
      <c r="S19" s="506"/>
      <c r="T19" s="504">
        <v>40</v>
      </c>
      <c r="U19" s="505"/>
      <c r="V19" s="506"/>
      <c r="W19" s="412">
        <f t="shared" ref="W19:W21" si="0">SUM(Q19:V19)</f>
        <v>873</v>
      </c>
      <c r="X19" s="500"/>
      <c r="Y19" s="413"/>
      <c r="Z19" s="32"/>
      <c r="AA19" s="32"/>
      <c r="AB19" s="32"/>
      <c r="AC19" s="32"/>
      <c r="AD19" s="32"/>
      <c r="AE19" s="33"/>
    </row>
    <row r="20" spans="1:31" ht="12" customHeight="1" x14ac:dyDescent="0.2">
      <c r="A20" s="31"/>
      <c r="B20" s="76">
        <v>10</v>
      </c>
      <c r="C20" s="126" t="s">
        <v>142</v>
      </c>
      <c r="D20" s="127"/>
      <c r="E20" s="408">
        <v>1362</v>
      </c>
      <c r="F20" s="409"/>
      <c r="G20" s="408">
        <v>132</v>
      </c>
      <c r="H20" s="409"/>
      <c r="I20" s="408">
        <v>368</v>
      </c>
      <c r="J20" s="409"/>
      <c r="K20" s="408">
        <v>51</v>
      </c>
      <c r="L20" s="409"/>
      <c r="M20" s="495">
        <f>SUM(E20:K20)</f>
        <v>1913</v>
      </c>
      <c r="N20" s="496"/>
      <c r="O20" s="32"/>
      <c r="P20" s="32"/>
      <c r="Q20" s="504"/>
      <c r="R20" s="505"/>
      <c r="S20" s="506"/>
      <c r="T20" s="504">
        <v>1913</v>
      </c>
      <c r="U20" s="505"/>
      <c r="V20" s="506"/>
      <c r="W20" s="412">
        <f t="shared" si="0"/>
        <v>1913</v>
      </c>
      <c r="X20" s="500"/>
      <c r="Y20" s="413"/>
      <c r="Z20" s="32"/>
      <c r="AA20" s="32"/>
      <c r="AB20" s="32"/>
      <c r="AC20" s="32"/>
      <c r="AD20" s="32"/>
      <c r="AE20" s="33"/>
    </row>
    <row r="21" spans="1:31" ht="14.25" x14ac:dyDescent="0.2">
      <c r="A21" s="31"/>
      <c r="B21" s="76">
        <v>15</v>
      </c>
      <c r="C21" s="128" t="s">
        <v>143</v>
      </c>
      <c r="D21" s="129"/>
      <c r="E21" s="408">
        <v>2154</v>
      </c>
      <c r="F21" s="409"/>
      <c r="G21" s="408">
        <v>428</v>
      </c>
      <c r="H21" s="409"/>
      <c r="I21" s="408">
        <v>46</v>
      </c>
      <c r="J21" s="409"/>
      <c r="K21" s="408"/>
      <c r="L21" s="409"/>
      <c r="M21" s="495">
        <f>SUM(E21:K21)</f>
        <v>2628</v>
      </c>
      <c r="N21" s="496"/>
      <c r="O21" s="32"/>
      <c r="P21" s="32"/>
      <c r="Q21" s="514"/>
      <c r="R21" s="515"/>
      <c r="S21" s="516"/>
      <c r="T21" s="514">
        <v>2628</v>
      </c>
      <c r="U21" s="515"/>
      <c r="V21" s="516"/>
      <c r="W21" s="509">
        <f t="shared" si="0"/>
        <v>2628</v>
      </c>
      <c r="X21" s="510"/>
      <c r="Y21" s="511"/>
      <c r="Z21" s="32"/>
      <c r="AA21" s="32"/>
      <c r="AB21" s="32"/>
      <c r="AC21" s="32"/>
      <c r="AD21" s="32"/>
      <c r="AE21" s="33"/>
    </row>
    <row r="22" spans="1:31" ht="14.25" x14ac:dyDescent="0.2">
      <c r="A22" s="31"/>
      <c r="B22" s="462" t="s">
        <v>71</v>
      </c>
      <c r="C22" s="463"/>
      <c r="D22" s="464"/>
      <c r="E22" s="437">
        <f>SUM(E18:E21)</f>
        <v>4572</v>
      </c>
      <c r="F22" s="439"/>
      <c r="G22" s="437">
        <f>SUM(G18:G21)</f>
        <v>661</v>
      </c>
      <c r="H22" s="439"/>
      <c r="I22" s="437">
        <f>SUM(I18:I21)</f>
        <v>587</v>
      </c>
      <c r="J22" s="439"/>
      <c r="K22" s="437">
        <f>SUM(K18:K21)</f>
        <v>97</v>
      </c>
      <c r="L22" s="439"/>
      <c r="M22" s="437">
        <f>SUM(M18:M21)</f>
        <v>5917</v>
      </c>
      <c r="N22" s="439"/>
      <c r="O22" s="32"/>
      <c r="P22" s="32"/>
      <c r="Q22" s="437">
        <f>SUM(Q18:S21)</f>
        <v>833</v>
      </c>
      <c r="R22" s="438"/>
      <c r="S22" s="439"/>
      <c r="T22" s="437">
        <f>SUM(T18:V21)</f>
        <v>5084</v>
      </c>
      <c r="U22" s="438"/>
      <c r="V22" s="439"/>
      <c r="W22" s="437">
        <f>SUM(W18:Y21)</f>
        <v>5917</v>
      </c>
      <c r="X22" s="438"/>
      <c r="Y22" s="439"/>
      <c r="Z22" s="32"/>
      <c r="AA22" s="32"/>
      <c r="AB22" s="32"/>
      <c r="AC22" s="32"/>
      <c r="AD22" s="32"/>
      <c r="AE22" s="33"/>
    </row>
    <row r="23" spans="1:31" x14ac:dyDescent="0.2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3"/>
    </row>
    <row r="24" spans="1:31" x14ac:dyDescent="0.2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3"/>
    </row>
    <row r="25" spans="1:31" s="123" customFormat="1" ht="12" customHeight="1" x14ac:dyDescent="0.2">
      <c r="A25" s="118"/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523" t="s">
        <v>133</v>
      </c>
      <c r="M25" s="524"/>
      <c r="N25" s="525"/>
      <c r="O25" s="507" t="s">
        <v>73</v>
      </c>
      <c r="P25" s="508"/>
      <c r="Q25" s="507" t="s">
        <v>74</v>
      </c>
      <c r="R25" s="508"/>
      <c r="S25" s="507" t="s">
        <v>75</v>
      </c>
      <c r="T25" s="508"/>
      <c r="U25" s="507" t="s">
        <v>76</v>
      </c>
      <c r="V25" s="508"/>
      <c r="W25" s="115"/>
      <c r="X25" s="115"/>
      <c r="Y25" s="115"/>
      <c r="Z25" s="115"/>
      <c r="AA25" s="115"/>
      <c r="AB25" s="115"/>
      <c r="AC25" s="115"/>
      <c r="AD25" s="115"/>
      <c r="AE25" s="116"/>
    </row>
    <row r="26" spans="1:31" s="117" customFormat="1" ht="36" customHeight="1" x14ac:dyDescent="0.2">
      <c r="A26" s="77"/>
      <c r="B26" s="157" t="s">
        <v>315</v>
      </c>
      <c r="C26" s="157" t="s">
        <v>312</v>
      </c>
      <c r="D26" s="157" t="s">
        <v>314</v>
      </c>
      <c r="E26" s="157" t="s">
        <v>313</v>
      </c>
      <c r="F26" s="66"/>
      <c r="G26" s="66"/>
      <c r="H26" s="66"/>
      <c r="I26" s="66"/>
      <c r="J26" s="66"/>
      <c r="K26" s="66"/>
      <c r="L26" s="160" t="s">
        <v>72</v>
      </c>
      <c r="M26" s="172"/>
      <c r="N26" s="161"/>
      <c r="O26" s="176" t="s">
        <v>87</v>
      </c>
      <c r="P26" s="177"/>
      <c r="Q26" s="370" t="s">
        <v>77</v>
      </c>
      <c r="R26" s="371"/>
      <c r="S26" s="370" t="s">
        <v>77</v>
      </c>
      <c r="T26" s="371"/>
      <c r="U26" s="512">
        <v>3146</v>
      </c>
      <c r="V26" s="513"/>
      <c r="W26" s="94"/>
      <c r="X26" s="32"/>
      <c r="Y26" s="32"/>
      <c r="Z26" s="32"/>
      <c r="AA26" s="32"/>
      <c r="AB26" s="32"/>
      <c r="AC26" s="32"/>
      <c r="AD26" s="32"/>
      <c r="AE26" s="33"/>
    </row>
    <row r="27" spans="1:31" s="117" customFormat="1" ht="16.5" customHeight="1" x14ac:dyDescent="0.2">
      <c r="A27" s="77"/>
      <c r="B27" s="191" t="s">
        <v>143</v>
      </c>
      <c r="C27" s="197">
        <v>1689</v>
      </c>
      <c r="D27" s="197">
        <v>2628</v>
      </c>
      <c r="E27" s="197">
        <f>D27-C27</f>
        <v>939</v>
      </c>
      <c r="F27" s="66"/>
      <c r="G27" s="66"/>
      <c r="H27" s="66"/>
      <c r="I27" s="66"/>
      <c r="J27" s="66"/>
      <c r="K27" s="66"/>
      <c r="L27" s="173"/>
      <c r="M27" s="174"/>
      <c r="N27" s="175"/>
      <c r="O27" s="178"/>
      <c r="P27" s="179"/>
      <c r="Q27" s="321" t="s">
        <v>88</v>
      </c>
      <c r="R27" s="323"/>
      <c r="S27" s="341" t="s">
        <v>77</v>
      </c>
      <c r="T27" s="342"/>
      <c r="U27" s="527">
        <v>18</v>
      </c>
      <c r="V27" s="528"/>
      <c r="W27" s="94"/>
      <c r="X27" s="32"/>
      <c r="Y27" s="32"/>
      <c r="Z27" s="32"/>
      <c r="AA27" s="32"/>
      <c r="AB27" s="32"/>
      <c r="AC27" s="32"/>
      <c r="AD27" s="32"/>
      <c r="AE27" s="33"/>
    </row>
    <row r="28" spans="1:31" s="117" customFormat="1" ht="19.5" customHeight="1" x14ac:dyDescent="0.2">
      <c r="A28" s="77"/>
      <c r="B28" s="192" t="s">
        <v>142</v>
      </c>
      <c r="C28" s="198">
        <v>1096</v>
      </c>
      <c r="D28" s="198">
        <v>1913</v>
      </c>
      <c r="E28" s="198">
        <f t="shared" ref="E28:E30" si="1">D28-C28</f>
        <v>817</v>
      </c>
      <c r="F28" s="66"/>
      <c r="G28" s="66"/>
      <c r="H28" s="66"/>
      <c r="I28" s="66"/>
      <c r="J28" s="66"/>
      <c r="K28" s="66"/>
      <c r="L28" s="173"/>
      <c r="M28" s="174"/>
      <c r="N28" s="175"/>
      <c r="O28" s="180"/>
      <c r="P28" s="181"/>
      <c r="Q28" s="457" t="s">
        <v>88</v>
      </c>
      <c r="R28" s="458"/>
      <c r="S28" s="457" t="s">
        <v>88</v>
      </c>
      <c r="T28" s="458"/>
      <c r="U28" s="493">
        <v>1</v>
      </c>
      <c r="V28" s="494"/>
      <c r="W28" s="94"/>
      <c r="X28" s="66"/>
      <c r="Y28" s="66"/>
      <c r="Z28" s="66"/>
      <c r="AA28" s="66"/>
      <c r="AB28" s="66"/>
      <c r="AC28" s="66"/>
      <c r="AD28" s="66"/>
      <c r="AE28" s="67"/>
    </row>
    <row r="29" spans="1:31" ht="21" customHeight="1" x14ac:dyDescent="0.2">
      <c r="A29" s="31"/>
      <c r="B29" s="192" t="s">
        <v>141</v>
      </c>
      <c r="C29" s="198">
        <v>580</v>
      </c>
      <c r="D29" s="198">
        <v>873</v>
      </c>
      <c r="E29" s="198">
        <f t="shared" si="1"/>
        <v>293</v>
      </c>
      <c r="F29" s="32"/>
      <c r="G29" s="32"/>
      <c r="H29" s="32"/>
      <c r="I29" s="32"/>
      <c r="J29" s="32"/>
      <c r="K29" s="32"/>
      <c r="L29" s="173"/>
      <c r="M29" s="174"/>
      <c r="N29" s="175"/>
      <c r="O29" s="166" t="s">
        <v>88</v>
      </c>
      <c r="P29" s="167"/>
      <c r="Q29" s="341" t="s">
        <v>77</v>
      </c>
      <c r="R29" s="342"/>
      <c r="S29" s="341" t="s">
        <v>77</v>
      </c>
      <c r="T29" s="342"/>
      <c r="U29" s="381">
        <v>456</v>
      </c>
      <c r="V29" s="382"/>
      <c r="W29" s="94"/>
      <c r="X29" s="32"/>
      <c r="Y29" s="32"/>
      <c r="Z29" s="32"/>
      <c r="AA29" s="32"/>
      <c r="AB29" s="32"/>
      <c r="AC29" s="32"/>
      <c r="AD29" s="32"/>
      <c r="AE29" s="33"/>
    </row>
    <row r="30" spans="1:31" ht="21" customHeight="1" x14ac:dyDescent="0.2">
      <c r="A30" s="31"/>
      <c r="B30" s="193" t="s">
        <v>256</v>
      </c>
      <c r="C30" s="199">
        <v>302</v>
      </c>
      <c r="D30" s="199">
        <v>503</v>
      </c>
      <c r="E30" s="199">
        <f t="shared" si="1"/>
        <v>201</v>
      </c>
      <c r="F30" s="32"/>
      <c r="G30" s="32"/>
      <c r="H30" s="32"/>
      <c r="I30" s="32"/>
      <c r="J30" s="32"/>
      <c r="K30" s="32"/>
      <c r="L30" s="173"/>
      <c r="M30" s="174"/>
      <c r="N30" s="175"/>
      <c r="O30" s="168"/>
      <c r="P30" s="169"/>
      <c r="Q30" s="341" t="s">
        <v>77</v>
      </c>
      <c r="R30" s="342"/>
      <c r="S30" s="321" t="s">
        <v>88</v>
      </c>
      <c r="T30" s="323"/>
      <c r="U30" s="381">
        <v>3</v>
      </c>
      <c r="V30" s="382"/>
      <c r="W30" s="94"/>
      <c r="X30" s="32"/>
      <c r="Y30" s="32"/>
      <c r="Z30" s="32"/>
      <c r="AA30" s="32"/>
      <c r="AB30" s="32"/>
      <c r="AC30" s="32"/>
      <c r="AD30" s="32"/>
      <c r="AE30" s="33"/>
    </row>
    <row r="31" spans="1:31" ht="21" customHeight="1" x14ac:dyDescent="0.2">
      <c r="A31" s="31"/>
      <c r="B31" s="32"/>
      <c r="C31" s="184">
        <f>SUM(C27:C30)</f>
        <v>3667</v>
      </c>
      <c r="D31" s="184">
        <f>SUM(D27:D30)</f>
        <v>5917</v>
      </c>
      <c r="E31" s="184">
        <f>SUM(E27:E30)</f>
        <v>2250</v>
      </c>
      <c r="F31" s="32"/>
      <c r="G31" s="32"/>
      <c r="H31" s="32"/>
      <c r="I31" s="32"/>
      <c r="J31" s="32"/>
      <c r="K31" s="32"/>
      <c r="L31" s="173"/>
      <c r="M31" s="174"/>
      <c r="N31" s="175"/>
      <c r="O31" s="168"/>
      <c r="P31" s="169"/>
      <c r="Q31" s="321" t="s">
        <v>88</v>
      </c>
      <c r="R31" s="323"/>
      <c r="S31" s="341" t="s">
        <v>77</v>
      </c>
      <c r="T31" s="342"/>
      <c r="U31" s="381">
        <v>954</v>
      </c>
      <c r="V31" s="382"/>
      <c r="W31" s="94"/>
      <c r="X31" s="32"/>
      <c r="Y31" s="32"/>
      <c r="Z31" s="32"/>
      <c r="AA31" s="32"/>
      <c r="AB31" s="32"/>
      <c r="AC31" s="32"/>
      <c r="AD31" s="32"/>
      <c r="AE31" s="33"/>
    </row>
    <row r="32" spans="1:31" ht="21" customHeight="1" x14ac:dyDescent="0.2">
      <c r="A32" s="31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526" t="s">
        <v>259</v>
      </c>
      <c r="M32" s="526"/>
      <c r="N32" s="526"/>
      <c r="O32" s="526"/>
      <c r="P32" s="526"/>
      <c r="Q32" s="526"/>
      <c r="R32" s="526"/>
      <c r="S32" s="526"/>
      <c r="T32" s="526"/>
      <c r="U32" s="526"/>
      <c r="V32" s="526"/>
      <c r="W32" s="32"/>
      <c r="X32" s="32"/>
      <c r="Y32" s="32"/>
      <c r="Z32" s="32"/>
      <c r="AA32" s="32"/>
      <c r="AB32" s="32"/>
      <c r="AC32" s="32"/>
      <c r="AD32" s="32"/>
      <c r="AE32" s="33"/>
    </row>
    <row r="33" spans="1:31" x14ac:dyDescent="0.2">
      <c r="A33" s="31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65"/>
      <c r="AC33" s="32"/>
      <c r="AD33" s="32"/>
      <c r="AE33" s="33"/>
    </row>
    <row r="34" spans="1:31" x14ac:dyDescent="0.2">
      <c r="A34" s="31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3"/>
    </row>
    <row r="35" spans="1:31" x14ac:dyDescent="0.2">
      <c r="A35" s="31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3"/>
    </row>
    <row r="36" spans="1:31" x14ac:dyDescent="0.2">
      <c r="A36" s="31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3"/>
    </row>
    <row r="37" spans="1:31" x14ac:dyDescent="0.2">
      <c r="A37" s="31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3"/>
    </row>
    <row r="38" spans="1:31" x14ac:dyDescent="0.2">
      <c r="A38" s="31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3"/>
    </row>
    <row r="39" spans="1:31" x14ac:dyDescent="0.2">
      <c r="A39" s="31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3"/>
    </row>
    <row r="40" spans="1:31" x14ac:dyDescent="0.2">
      <c r="A40" s="31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3"/>
    </row>
    <row r="41" spans="1:31" x14ac:dyDescent="0.2">
      <c r="A41" s="31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3"/>
    </row>
    <row r="42" spans="1:31" x14ac:dyDescent="0.2">
      <c r="A42" s="31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3"/>
    </row>
    <row r="43" spans="1:31" x14ac:dyDescent="0.2">
      <c r="A43" s="31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3"/>
    </row>
    <row r="44" spans="1:31" x14ac:dyDescent="0.2">
      <c r="A44" s="31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3"/>
    </row>
    <row r="45" spans="1:31" x14ac:dyDescent="0.2">
      <c r="A45" s="31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3"/>
    </row>
    <row r="46" spans="1:31" x14ac:dyDescent="0.2">
      <c r="A46" s="31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3"/>
    </row>
    <row r="47" spans="1:31" x14ac:dyDescent="0.2">
      <c r="A47" s="31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3"/>
    </row>
    <row r="48" spans="1:31" x14ac:dyDescent="0.2">
      <c r="A48" s="31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3"/>
    </row>
    <row r="49" spans="1:31" x14ac:dyDescent="0.2">
      <c r="A49" s="31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3"/>
    </row>
    <row r="50" spans="1:31" x14ac:dyDescent="0.2">
      <c r="A50" s="31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3"/>
    </row>
    <row r="51" spans="1:31" x14ac:dyDescent="0.2">
      <c r="A51" s="3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3"/>
    </row>
    <row r="52" spans="1:31" x14ac:dyDescent="0.2">
      <c r="A52" s="3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3"/>
    </row>
    <row r="53" spans="1:31" x14ac:dyDescent="0.2">
      <c r="A53" s="3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3"/>
    </row>
    <row r="54" spans="1:31" x14ac:dyDescent="0.2">
      <c r="A54" s="31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3"/>
    </row>
    <row r="55" spans="1:31" s="32" customFormat="1" x14ac:dyDescent="0.2">
      <c r="A55" s="31"/>
      <c r="AE55" s="33"/>
    </row>
    <row r="56" spans="1:31" s="32" customFormat="1" x14ac:dyDescent="0.2">
      <c r="A56" s="31"/>
      <c r="AE56" s="33"/>
    </row>
    <row r="57" spans="1:31" x14ac:dyDescent="0.2">
      <c r="A57" s="31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3"/>
    </row>
    <row r="58" spans="1:31" x14ac:dyDescent="0.2">
      <c r="A58" s="31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3"/>
    </row>
    <row r="59" spans="1:31" x14ac:dyDescent="0.2">
      <c r="A59" s="31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3"/>
    </row>
    <row r="60" spans="1:31" x14ac:dyDescent="0.2">
      <c r="A60" s="31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3"/>
    </row>
    <row r="61" spans="1:31" x14ac:dyDescent="0.2">
      <c r="A61" s="31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3"/>
    </row>
    <row r="62" spans="1:31" x14ac:dyDescent="0.2">
      <c r="A62" s="34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6"/>
    </row>
  </sheetData>
  <mergeCells count="90">
    <mergeCell ref="L32:V32"/>
    <mergeCell ref="Q29:R29"/>
    <mergeCell ref="Q28:R28"/>
    <mergeCell ref="Q26:R26"/>
    <mergeCell ref="Q30:R30"/>
    <mergeCell ref="Q31:R31"/>
    <mergeCell ref="Q27:R27"/>
    <mergeCell ref="S30:T30"/>
    <mergeCell ref="U30:V30"/>
    <mergeCell ref="S31:T31"/>
    <mergeCell ref="S29:T29"/>
    <mergeCell ref="U29:V29"/>
    <mergeCell ref="S27:T27"/>
    <mergeCell ref="U31:V31"/>
    <mergeCell ref="U27:V27"/>
    <mergeCell ref="S28:T28"/>
    <mergeCell ref="O25:P25"/>
    <mergeCell ref="Q25:R25"/>
    <mergeCell ref="L25:N25"/>
    <mergeCell ref="G19:H19"/>
    <mergeCell ref="I19:J19"/>
    <mergeCell ref="K19:L19"/>
    <mergeCell ref="M19:N19"/>
    <mergeCell ref="G21:H21"/>
    <mergeCell ref="I21:J21"/>
    <mergeCell ref="K21:L21"/>
    <mergeCell ref="Q21:S21"/>
    <mergeCell ref="S25:T25"/>
    <mergeCell ref="A1:AE1"/>
    <mergeCell ref="A5:AE5"/>
    <mergeCell ref="A4:AE4"/>
    <mergeCell ref="A3:AE3"/>
    <mergeCell ref="A2:AE2"/>
    <mergeCell ref="A9:E10"/>
    <mergeCell ref="A12:C12"/>
    <mergeCell ref="D12:E13"/>
    <mergeCell ref="F9:AE9"/>
    <mergeCell ref="D11:E11"/>
    <mergeCell ref="A11:C11"/>
    <mergeCell ref="A13:C13"/>
    <mergeCell ref="I20:J20"/>
    <mergeCell ref="M18:N18"/>
    <mergeCell ref="B22:D22"/>
    <mergeCell ref="E22:F22"/>
    <mergeCell ref="E21:F21"/>
    <mergeCell ref="E20:F20"/>
    <mergeCell ref="E18:F18"/>
    <mergeCell ref="E19:F19"/>
    <mergeCell ref="W21:Y21"/>
    <mergeCell ref="W22:Y22"/>
    <mergeCell ref="S26:T26"/>
    <mergeCell ref="U26:V26"/>
    <mergeCell ref="T21:V21"/>
    <mergeCell ref="A6:AE6"/>
    <mergeCell ref="W17:Y17"/>
    <mergeCell ref="W18:Y18"/>
    <mergeCell ref="W20:Y20"/>
    <mergeCell ref="Q16:Y16"/>
    <mergeCell ref="Q17:S17"/>
    <mergeCell ref="Q18:S18"/>
    <mergeCell ref="Q20:S20"/>
    <mergeCell ref="T17:V17"/>
    <mergeCell ref="T18:V18"/>
    <mergeCell ref="T20:V20"/>
    <mergeCell ref="Q19:S19"/>
    <mergeCell ref="T19:V19"/>
    <mergeCell ref="K20:L20"/>
    <mergeCell ref="M20:N20"/>
    <mergeCell ref="W19:Y19"/>
    <mergeCell ref="B16:D17"/>
    <mergeCell ref="E17:F17"/>
    <mergeCell ref="I17:J17"/>
    <mergeCell ref="K17:L17"/>
    <mergeCell ref="M17:N17"/>
    <mergeCell ref="U28:V28"/>
    <mergeCell ref="G7:I7"/>
    <mergeCell ref="T22:V22"/>
    <mergeCell ref="M21:N21"/>
    <mergeCell ref="G17:H17"/>
    <mergeCell ref="Q22:S22"/>
    <mergeCell ref="G22:H22"/>
    <mergeCell ref="I22:J22"/>
    <mergeCell ref="K22:L22"/>
    <mergeCell ref="M22:N22"/>
    <mergeCell ref="E16:N16"/>
    <mergeCell ref="G18:H18"/>
    <mergeCell ref="I18:J18"/>
    <mergeCell ref="U25:V25"/>
    <mergeCell ref="K18:L18"/>
    <mergeCell ref="G20:H20"/>
  </mergeCells>
  <printOptions horizontalCentered="1"/>
  <pageMargins left="0.31496062992125984" right="0.31496062992125984" top="0.35433070866141736" bottom="0.35433070866141736" header="0.31496062992125984" footer="0.31496062992125984"/>
  <pageSetup scale="56" orientation="landscape" horizontalDpi="4294967294" verticalDpi="4294967294" r:id="rId1"/>
  <ignoredErrors>
    <ignoredError sqref="B18:B19" numberStoredAsText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C66"/>
  <sheetViews>
    <sheetView zoomScale="90" zoomScaleNormal="90" zoomScaleSheetLayoutView="40" workbookViewId="0">
      <selection sqref="A1:AC66"/>
    </sheetView>
  </sheetViews>
  <sheetFormatPr baseColWidth="10" defaultColWidth="11.42578125" defaultRowHeight="12" x14ac:dyDescent="0.2"/>
  <cols>
    <col min="1" max="1" width="12.42578125" style="69" customWidth="1"/>
    <col min="2" max="2" width="3" style="69" customWidth="1"/>
    <col min="3" max="3" width="19.85546875" style="69" bestFit="1" customWidth="1"/>
    <col min="4" max="4" width="18.7109375" style="69" customWidth="1"/>
    <col min="5" max="5" width="9.85546875" style="69" customWidth="1"/>
    <col min="6" max="6" width="19.28515625" style="69" customWidth="1"/>
    <col min="7" max="7" width="7.42578125" style="69" customWidth="1"/>
    <col min="8" max="28" width="7" style="69" customWidth="1"/>
    <col min="29" max="29" width="7.28515625" style="69" customWidth="1"/>
    <col min="30" max="16384" width="11.42578125" style="69"/>
  </cols>
  <sheetData>
    <row r="1" spans="1:29" s="122" customFormat="1" ht="15" customHeight="1" x14ac:dyDescent="0.15">
      <c r="A1" s="351" t="s">
        <v>2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352"/>
      <c r="AA1" s="352"/>
      <c r="AB1" s="352"/>
      <c r="AC1" s="353"/>
    </row>
    <row r="2" spans="1:29" s="122" customFormat="1" ht="15" customHeight="1" x14ac:dyDescent="0.15">
      <c r="A2" s="354" t="s">
        <v>3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55"/>
      <c r="X2" s="355"/>
      <c r="Y2" s="355"/>
      <c r="Z2" s="355"/>
      <c r="AA2" s="355"/>
      <c r="AB2" s="355"/>
      <c r="AC2" s="356"/>
    </row>
    <row r="3" spans="1:29" s="122" customFormat="1" ht="15" customHeight="1" x14ac:dyDescent="0.15">
      <c r="A3" s="357" t="s">
        <v>21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358"/>
      <c r="W3" s="358"/>
      <c r="X3" s="358"/>
      <c r="Y3" s="358"/>
      <c r="Z3" s="358"/>
      <c r="AA3" s="358"/>
      <c r="AB3" s="358"/>
      <c r="AC3" s="359"/>
    </row>
    <row r="4" spans="1:29" s="122" customFormat="1" ht="15" customHeight="1" x14ac:dyDescent="0.15">
      <c r="A4" s="289" t="s">
        <v>311</v>
      </c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  <c r="S4" s="355"/>
      <c r="T4" s="355"/>
      <c r="U4" s="355"/>
      <c r="V4" s="355"/>
      <c r="W4" s="355"/>
      <c r="X4" s="355"/>
      <c r="Y4" s="355"/>
      <c r="Z4" s="355"/>
      <c r="AA4" s="355"/>
      <c r="AB4" s="355"/>
      <c r="AC4" s="356"/>
    </row>
    <row r="5" spans="1:29" s="122" customFormat="1" ht="15" customHeight="1" x14ac:dyDescent="0.15">
      <c r="A5" s="392" t="s">
        <v>146</v>
      </c>
      <c r="B5" s="393"/>
      <c r="C5" s="393"/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3"/>
      <c r="P5" s="393"/>
      <c r="Q5" s="393"/>
      <c r="R5" s="393"/>
      <c r="S5" s="393"/>
      <c r="T5" s="393"/>
      <c r="U5" s="393"/>
      <c r="V5" s="393"/>
      <c r="W5" s="393"/>
      <c r="X5" s="393"/>
      <c r="Y5" s="393"/>
      <c r="Z5" s="393"/>
      <c r="AA5" s="393"/>
      <c r="AB5" s="393"/>
      <c r="AC5" s="394"/>
    </row>
    <row r="6" spans="1:29" ht="3" customHeight="1" x14ac:dyDescent="0.2">
      <c r="A6" s="365"/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366"/>
      <c r="M6" s="366"/>
      <c r="N6" s="366"/>
      <c r="O6" s="366"/>
      <c r="P6" s="366"/>
      <c r="Q6" s="366"/>
      <c r="R6" s="366"/>
      <c r="S6" s="366"/>
      <c r="T6" s="366"/>
      <c r="U6" s="366"/>
      <c r="V6" s="366"/>
      <c r="W6" s="366"/>
      <c r="X6" s="366"/>
      <c r="Y6" s="366"/>
      <c r="Z6" s="366"/>
      <c r="AA6" s="366"/>
      <c r="AB6" s="366"/>
      <c r="AC6" s="367"/>
    </row>
    <row r="7" spans="1:29" ht="18.75" customHeight="1" x14ac:dyDescent="0.2">
      <c r="A7" s="31"/>
      <c r="B7" s="32"/>
      <c r="C7" s="32"/>
      <c r="D7" s="40"/>
      <c r="E7" s="40"/>
      <c r="F7" s="40"/>
      <c r="G7" s="435"/>
      <c r="H7" s="258"/>
      <c r="I7" s="258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3"/>
    </row>
    <row r="8" spans="1:29" x14ac:dyDescent="0.2">
      <c r="A8" s="31"/>
      <c r="B8" s="32"/>
      <c r="C8" s="41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3"/>
    </row>
    <row r="9" spans="1:29" ht="12" customHeight="1" x14ac:dyDescent="0.2">
      <c r="A9" s="259" t="s">
        <v>123</v>
      </c>
      <c r="B9" s="259"/>
      <c r="C9" s="259"/>
      <c r="D9" s="436" t="s">
        <v>7</v>
      </c>
      <c r="E9" s="436"/>
      <c r="F9" s="436"/>
      <c r="G9" s="436"/>
      <c r="H9" s="436"/>
      <c r="I9" s="436"/>
      <c r="J9" s="436"/>
      <c r="K9" s="436"/>
      <c r="L9" s="436"/>
      <c r="M9" s="436"/>
      <c r="N9" s="436"/>
      <c r="O9" s="436"/>
      <c r="P9" s="436"/>
      <c r="Q9" s="436"/>
      <c r="R9" s="436"/>
      <c r="S9" s="436"/>
      <c r="T9" s="436"/>
      <c r="U9" s="436"/>
      <c r="V9" s="436"/>
      <c r="W9" s="436"/>
      <c r="X9" s="436"/>
      <c r="Y9" s="436"/>
      <c r="Z9" s="436"/>
      <c r="AA9" s="436"/>
      <c r="AB9" s="436"/>
      <c r="AC9" s="436"/>
    </row>
    <row r="10" spans="1:29" ht="23.25" customHeight="1" x14ac:dyDescent="0.2">
      <c r="A10" s="259"/>
      <c r="B10" s="259"/>
      <c r="C10" s="259"/>
      <c r="D10" s="28" t="s">
        <v>8</v>
      </c>
      <c r="E10" s="28" t="s">
        <v>6</v>
      </c>
      <c r="F10" s="28" t="s">
        <v>9</v>
      </c>
      <c r="G10" s="28" t="s">
        <v>6</v>
      </c>
      <c r="H10" s="28" t="s">
        <v>10</v>
      </c>
      <c r="I10" s="28" t="s">
        <v>6</v>
      </c>
      <c r="J10" s="28" t="s">
        <v>11</v>
      </c>
      <c r="K10" s="28" t="s">
        <v>6</v>
      </c>
      <c r="L10" s="28" t="s">
        <v>12</v>
      </c>
      <c r="M10" s="28" t="s">
        <v>6</v>
      </c>
      <c r="N10" s="28" t="s">
        <v>13</v>
      </c>
      <c r="O10" s="28" t="s">
        <v>6</v>
      </c>
      <c r="P10" s="28" t="s">
        <v>14</v>
      </c>
      <c r="Q10" s="28" t="s">
        <v>6</v>
      </c>
      <c r="R10" s="28" t="s">
        <v>15</v>
      </c>
      <c r="S10" s="28" t="s">
        <v>6</v>
      </c>
      <c r="T10" s="28" t="s">
        <v>16</v>
      </c>
      <c r="U10" s="28" t="s">
        <v>6</v>
      </c>
      <c r="V10" s="28" t="s">
        <v>17</v>
      </c>
      <c r="W10" s="28" t="s">
        <v>6</v>
      </c>
      <c r="X10" s="28" t="s">
        <v>18</v>
      </c>
      <c r="Y10" s="28" t="s">
        <v>6</v>
      </c>
      <c r="Z10" s="28" t="s">
        <v>19</v>
      </c>
      <c r="AA10" s="30" t="s">
        <v>6</v>
      </c>
      <c r="AB10" s="28" t="s">
        <v>20</v>
      </c>
      <c r="AC10" s="28" t="s">
        <v>6</v>
      </c>
    </row>
    <row r="11" spans="1:29" ht="28.5" customHeight="1" x14ac:dyDescent="0.2">
      <c r="A11" s="260" t="s">
        <v>0</v>
      </c>
      <c r="B11" s="260"/>
      <c r="C11" s="183">
        <v>807</v>
      </c>
      <c r="D11" s="51">
        <v>0</v>
      </c>
      <c r="E11" s="3">
        <f>D11/$C$11</f>
        <v>0</v>
      </c>
      <c r="F11" s="51">
        <v>0</v>
      </c>
      <c r="G11" s="3">
        <f t="shared" ref="G11" si="0">F11/$C$11</f>
        <v>0</v>
      </c>
      <c r="H11" s="51">
        <v>9</v>
      </c>
      <c r="I11" s="3">
        <f t="shared" ref="I11" si="1">H11/$C$11</f>
        <v>1.1152416356877323E-2</v>
      </c>
      <c r="J11" s="51">
        <v>14</v>
      </c>
      <c r="K11" s="3">
        <f t="shared" ref="K11" si="2">J11/$C$11</f>
        <v>1.7348203221809171E-2</v>
      </c>
      <c r="L11" s="51">
        <v>34</v>
      </c>
      <c r="M11" s="3">
        <f t="shared" ref="M11" si="3">L11/$C$11</f>
        <v>4.2131350681536554E-2</v>
      </c>
      <c r="N11" s="51">
        <v>18</v>
      </c>
      <c r="O11" s="3">
        <f t="shared" ref="O11" si="4">N11/$C$11</f>
        <v>2.2304832713754646E-2</v>
      </c>
      <c r="P11" s="51">
        <v>39</v>
      </c>
      <c r="Q11" s="3">
        <f t="shared" ref="Q11" si="5">P11/$C$11</f>
        <v>4.8327137546468404E-2</v>
      </c>
      <c r="R11" s="51">
        <v>20</v>
      </c>
      <c r="S11" s="3">
        <f t="shared" ref="S11" si="6">R11/$C$11</f>
        <v>2.4783147459727387E-2</v>
      </c>
      <c r="T11" s="51"/>
      <c r="U11" s="3">
        <f t="shared" ref="U11" si="7">T11/$C$11</f>
        <v>0</v>
      </c>
      <c r="V11" s="51"/>
      <c r="W11" s="3">
        <f t="shared" ref="W11" si="8">V11/$C$11</f>
        <v>0</v>
      </c>
      <c r="X11" s="51"/>
      <c r="Y11" s="3">
        <f t="shared" ref="Y11" si="9">X11/$C$11</f>
        <v>0</v>
      </c>
      <c r="Z11" s="51"/>
      <c r="AA11" s="3">
        <f t="shared" ref="AA11" si="10">Z11/$C$11</f>
        <v>0</v>
      </c>
      <c r="AB11" s="45">
        <f>D11+F11+H11+J11+L11+N11+P11+R11+T11+V11+X11+Z11</f>
        <v>134</v>
      </c>
      <c r="AC11" s="44">
        <f>AB11/C11</f>
        <v>0.16604708798017348</v>
      </c>
    </row>
    <row r="12" spans="1:29" ht="28.5" customHeight="1" x14ac:dyDescent="0.2">
      <c r="A12" s="260" t="s">
        <v>1</v>
      </c>
      <c r="B12" s="260"/>
      <c r="C12" s="522">
        <v>8672</v>
      </c>
      <c r="D12" s="51">
        <v>22</v>
      </c>
      <c r="E12" s="3">
        <f>D12/$C$12</f>
        <v>2.5369003690036899E-3</v>
      </c>
      <c r="F12" s="51">
        <v>24</v>
      </c>
      <c r="G12" s="3">
        <f t="shared" ref="G12" si="11">F12/$C$12</f>
        <v>2.7675276752767526E-3</v>
      </c>
      <c r="H12" s="51">
        <v>285</v>
      </c>
      <c r="I12" s="3">
        <f t="shared" ref="I12" si="12">H12/$C$12</f>
        <v>3.2864391143911438E-2</v>
      </c>
      <c r="J12" s="51">
        <v>23</v>
      </c>
      <c r="K12" s="3">
        <f t="shared" ref="K12" si="13">J12/$C$12</f>
        <v>2.6522140221402215E-3</v>
      </c>
      <c r="L12" s="51">
        <v>101</v>
      </c>
      <c r="M12" s="3">
        <f t="shared" ref="M12" si="14">L12/$C$12</f>
        <v>1.1646678966789668E-2</v>
      </c>
      <c r="N12" s="51">
        <v>56</v>
      </c>
      <c r="O12" s="3">
        <f t="shared" ref="O12" si="15">N12/$C$12</f>
        <v>6.4575645756457566E-3</v>
      </c>
      <c r="P12" s="51">
        <v>57</v>
      </c>
      <c r="Q12" s="3">
        <f t="shared" ref="Q12" si="16">P12/$C$12</f>
        <v>6.5728782287822881E-3</v>
      </c>
      <c r="R12" s="51">
        <v>7</v>
      </c>
      <c r="S12" s="3">
        <f t="shared" ref="S12" si="17">R12/$C$12</f>
        <v>8.0719557195571957E-4</v>
      </c>
      <c r="T12" s="51"/>
      <c r="U12" s="3">
        <f t="shared" ref="U12" si="18">T12/$C$12</f>
        <v>0</v>
      </c>
      <c r="V12" s="51"/>
      <c r="W12" s="3">
        <f t="shared" ref="W12" si="19">V12/$C$12</f>
        <v>0</v>
      </c>
      <c r="X12" s="51"/>
      <c r="Y12" s="3">
        <f t="shared" ref="Y12" si="20">X12/$C$12</f>
        <v>0</v>
      </c>
      <c r="Z12" s="51"/>
      <c r="AA12" s="3">
        <f t="shared" ref="AA12:AA13" si="21">Z12/$C$12</f>
        <v>0</v>
      </c>
      <c r="AB12" s="45">
        <f>D12+F12+H12+J12+L12+N12+P12+R12+T12+V12+X12+Z12</f>
        <v>575</v>
      </c>
      <c r="AC12" s="44">
        <f>AB12/C12</f>
        <v>6.6305350553505532E-2</v>
      </c>
    </row>
    <row r="13" spans="1:29" ht="33.75" customHeight="1" x14ac:dyDescent="0.2">
      <c r="A13" s="260" t="s">
        <v>253</v>
      </c>
      <c r="B13" s="260"/>
      <c r="C13" s="522"/>
      <c r="D13" s="51">
        <v>2244</v>
      </c>
      <c r="E13" s="3">
        <f>D13/$C$12</f>
        <v>0.2587638376383764</v>
      </c>
      <c r="F13" s="51">
        <v>2391</v>
      </c>
      <c r="G13" s="3">
        <f t="shared" ref="G13" si="22">F13/$C$12</f>
        <v>0.27571494464944651</v>
      </c>
      <c r="H13" s="51">
        <v>2713</v>
      </c>
      <c r="I13" s="3">
        <f t="shared" ref="I13" si="23">H13/$C$12</f>
        <v>0.3128459409594096</v>
      </c>
      <c r="J13" s="51">
        <v>2703</v>
      </c>
      <c r="K13" s="3">
        <f t="shared" ref="K13" si="24">J13/$C$12</f>
        <v>0.31169280442804426</v>
      </c>
      <c r="L13" s="51">
        <v>2784</v>
      </c>
      <c r="M13" s="3">
        <f t="shared" ref="M13" si="25">L13/$C$12</f>
        <v>0.3210332103321033</v>
      </c>
      <c r="N13" s="51">
        <v>2886</v>
      </c>
      <c r="O13" s="3">
        <f t="shared" ref="O13" si="26">N13/$C$12</f>
        <v>0.33279520295202952</v>
      </c>
      <c r="P13" s="51">
        <v>2966</v>
      </c>
      <c r="Q13" s="3">
        <f t="shared" ref="Q13" si="27">P13/$C$12</f>
        <v>0.34202029520295202</v>
      </c>
      <c r="R13" s="51">
        <v>2895</v>
      </c>
      <c r="S13" s="3">
        <f t="shared" ref="S13" si="28">R13/$C$12</f>
        <v>0.33383302583025831</v>
      </c>
      <c r="T13" s="51"/>
      <c r="U13" s="3">
        <f t="shared" ref="U13" si="29">T13/$C$12</f>
        <v>0</v>
      </c>
      <c r="V13" s="51"/>
      <c r="W13" s="3">
        <f t="shared" ref="W13" si="30">V13/$C$12</f>
        <v>0</v>
      </c>
      <c r="X13" s="51"/>
      <c r="Y13" s="3">
        <f t="shared" ref="Y13" si="31">X13/$C$12</f>
        <v>0</v>
      </c>
      <c r="Z13" s="51"/>
      <c r="AA13" s="3">
        <f t="shared" si="21"/>
        <v>0</v>
      </c>
      <c r="AB13" s="45">
        <f>+R13</f>
        <v>2895</v>
      </c>
      <c r="AC13" s="44">
        <f>AB13/C12</f>
        <v>0.33383302583025831</v>
      </c>
    </row>
    <row r="14" spans="1:29" ht="12" customHeight="1" x14ac:dyDescent="0.2">
      <c r="A14" s="31"/>
      <c r="B14" s="32"/>
      <c r="C14" s="68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3"/>
    </row>
    <row r="15" spans="1:29" x14ac:dyDescent="0.2">
      <c r="A15" s="31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9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3"/>
    </row>
    <row r="16" spans="1:29" ht="18.75" customHeight="1" x14ac:dyDescent="0.2">
      <c r="A16" s="31"/>
      <c r="B16" s="483" t="s">
        <v>150</v>
      </c>
      <c r="C16" s="484"/>
      <c r="D16" s="484"/>
      <c r="E16" s="485"/>
      <c r="F16" s="328" t="s">
        <v>79</v>
      </c>
      <c r="G16" s="329"/>
      <c r="H16" s="329"/>
      <c r="I16" s="329"/>
      <c r="J16" s="329"/>
      <c r="K16" s="329"/>
      <c r="L16" s="329"/>
      <c r="M16" s="329"/>
      <c r="N16" s="329"/>
      <c r="O16" s="330"/>
      <c r="P16" s="11"/>
      <c r="Q16" s="328" t="s">
        <v>80</v>
      </c>
      <c r="R16" s="329"/>
      <c r="S16" s="329"/>
      <c r="T16" s="329"/>
      <c r="U16" s="329"/>
      <c r="V16" s="330"/>
      <c r="W16" s="32"/>
      <c r="X16" s="32"/>
      <c r="Y16" s="32"/>
      <c r="Z16" s="32"/>
      <c r="AA16" s="32"/>
      <c r="AB16" s="32"/>
      <c r="AC16" s="33"/>
    </row>
    <row r="17" spans="1:29" ht="27" customHeight="1" x14ac:dyDescent="0.2">
      <c r="A17" s="31"/>
      <c r="B17" s="486"/>
      <c r="C17" s="487"/>
      <c r="D17" s="487"/>
      <c r="E17" s="488"/>
      <c r="F17" s="328" t="s">
        <v>67</v>
      </c>
      <c r="G17" s="330"/>
      <c r="H17" s="328" t="s">
        <v>68</v>
      </c>
      <c r="I17" s="330"/>
      <c r="J17" s="328" t="s">
        <v>69</v>
      </c>
      <c r="K17" s="330"/>
      <c r="L17" s="328" t="s">
        <v>70</v>
      </c>
      <c r="M17" s="330"/>
      <c r="N17" s="328" t="s">
        <v>71</v>
      </c>
      <c r="O17" s="330"/>
      <c r="P17" s="11"/>
      <c r="Q17" s="328" t="s">
        <v>147</v>
      </c>
      <c r="R17" s="330"/>
      <c r="S17" s="328" t="s">
        <v>148</v>
      </c>
      <c r="T17" s="330"/>
      <c r="U17" s="328" t="s">
        <v>65</v>
      </c>
      <c r="V17" s="330"/>
      <c r="W17" s="32"/>
      <c r="X17" s="32"/>
      <c r="Y17" s="32"/>
      <c r="Z17" s="32"/>
      <c r="AA17" s="32"/>
      <c r="AB17" s="32"/>
      <c r="AC17" s="33"/>
    </row>
    <row r="18" spans="1:29" ht="12" customHeight="1" x14ac:dyDescent="0.2">
      <c r="A18" s="31"/>
      <c r="B18" s="76" t="s">
        <v>24</v>
      </c>
      <c r="C18" s="535" t="s">
        <v>151</v>
      </c>
      <c r="D18" s="536"/>
      <c r="E18" s="537"/>
      <c r="F18" s="449">
        <v>135</v>
      </c>
      <c r="G18" s="538"/>
      <c r="H18" s="449">
        <v>2</v>
      </c>
      <c r="I18" s="538"/>
      <c r="J18" s="449">
        <v>3</v>
      </c>
      <c r="K18" s="538"/>
      <c r="L18" s="449"/>
      <c r="M18" s="538"/>
      <c r="N18" s="447">
        <f>SUM(F18:M18)</f>
        <v>140</v>
      </c>
      <c r="O18" s="344"/>
      <c r="P18" s="32"/>
      <c r="Q18" s="449">
        <v>120</v>
      </c>
      <c r="R18" s="450"/>
      <c r="S18" s="449">
        <v>20</v>
      </c>
      <c r="T18" s="450"/>
      <c r="U18" s="449">
        <f>SUM(Q18:T18)</f>
        <v>140</v>
      </c>
      <c r="V18" s="450"/>
      <c r="W18" s="32"/>
      <c r="X18" s="32"/>
      <c r="Y18" s="32"/>
      <c r="Z18" s="32"/>
      <c r="AA18" s="32"/>
      <c r="AB18" s="32"/>
      <c r="AC18" s="33"/>
    </row>
    <row r="19" spans="1:29" ht="12" customHeight="1" x14ac:dyDescent="0.2">
      <c r="A19" s="31"/>
      <c r="B19" s="76" t="s">
        <v>26</v>
      </c>
      <c r="C19" s="531" t="s">
        <v>152</v>
      </c>
      <c r="D19" s="532"/>
      <c r="E19" s="533"/>
      <c r="F19" s="440">
        <v>306</v>
      </c>
      <c r="G19" s="534"/>
      <c r="H19" s="440">
        <v>5</v>
      </c>
      <c r="I19" s="534"/>
      <c r="J19" s="440">
        <v>19</v>
      </c>
      <c r="K19" s="534"/>
      <c r="L19" s="440">
        <v>53</v>
      </c>
      <c r="M19" s="534"/>
      <c r="N19" s="539">
        <f>SUM(F19:M19)</f>
        <v>383</v>
      </c>
      <c r="O19" s="540"/>
      <c r="P19" s="32"/>
      <c r="Q19" s="440">
        <v>383</v>
      </c>
      <c r="R19" s="441"/>
      <c r="S19" s="440"/>
      <c r="T19" s="441"/>
      <c r="U19" s="440">
        <f>SUM(Q19:T19)</f>
        <v>383</v>
      </c>
      <c r="V19" s="441"/>
      <c r="W19" s="32"/>
      <c r="X19" s="32"/>
      <c r="Y19" s="32"/>
      <c r="Z19" s="32"/>
      <c r="AA19" s="32"/>
      <c r="AB19" s="32"/>
      <c r="AC19" s="33"/>
    </row>
    <row r="20" spans="1:29" ht="12" customHeight="1" x14ac:dyDescent="0.2">
      <c r="A20" s="31"/>
      <c r="B20" s="118">
        <v>14</v>
      </c>
      <c r="C20" s="531" t="s">
        <v>153</v>
      </c>
      <c r="D20" s="532"/>
      <c r="E20" s="533"/>
      <c r="F20" s="440">
        <v>479</v>
      </c>
      <c r="G20" s="534"/>
      <c r="H20" s="440">
        <v>11</v>
      </c>
      <c r="I20" s="534"/>
      <c r="J20" s="440">
        <v>4</v>
      </c>
      <c r="K20" s="534"/>
      <c r="L20" s="440">
        <v>72</v>
      </c>
      <c r="M20" s="534"/>
      <c r="N20" s="539">
        <f t="shared" ref="N20:N24" si="32">SUM(F20:M20)</f>
        <v>566</v>
      </c>
      <c r="O20" s="540"/>
      <c r="P20" s="32"/>
      <c r="Q20" s="440">
        <v>566</v>
      </c>
      <c r="R20" s="441"/>
      <c r="S20" s="440"/>
      <c r="T20" s="441"/>
      <c r="U20" s="440">
        <f t="shared" ref="U20:U24" si="33">SUM(Q20:T20)</f>
        <v>566</v>
      </c>
      <c r="V20" s="441"/>
      <c r="W20" s="32"/>
      <c r="X20" s="32"/>
      <c r="Y20" s="32"/>
      <c r="Z20" s="32"/>
      <c r="AA20" s="32"/>
      <c r="AB20" s="32"/>
      <c r="AC20" s="33"/>
    </row>
    <row r="21" spans="1:29" ht="12" customHeight="1" x14ac:dyDescent="0.2">
      <c r="A21" s="31"/>
      <c r="B21" s="118">
        <v>17</v>
      </c>
      <c r="C21" s="531" t="s">
        <v>154</v>
      </c>
      <c r="D21" s="532"/>
      <c r="E21" s="533"/>
      <c r="F21" s="440">
        <v>274</v>
      </c>
      <c r="G21" s="534"/>
      <c r="H21" s="440">
        <v>22</v>
      </c>
      <c r="I21" s="534"/>
      <c r="J21" s="440">
        <v>5</v>
      </c>
      <c r="K21" s="534"/>
      <c r="L21" s="440"/>
      <c r="M21" s="534"/>
      <c r="N21" s="539">
        <f t="shared" si="32"/>
        <v>301</v>
      </c>
      <c r="O21" s="540"/>
      <c r="P21" s="32"/>
      <c r="Q21" s="440">
        <v>301</v>
      </c>
      <c r="R21" s="441"/>
      <c r="S21" s="440"/>
      <c r="T21" s="441"/>
      <c r="U21" s="440">
        <f t="shared" si="33"/>
        <v>301</v>
      </c>
      <c r="V21" s="441"/>
      <c r="W21" s="32"/>
      <c r="X21" s="32"/>
      <c r="Y21" s="32"/>
      <c r="Z21" s="32"/>
      <c r="AA21" s="32"/>
      <c r="AB21" s="32"/>
      <c r="AC21" s="33"/>
    </row>
    <row r="22" spans="1:29" ht="12" customHeight="1" x14ac:dyDescent="0.2">
      <c r="A22" s="31"/>
      <c r="B22" s="118">
        <v>18</v>
      </c>
      <c r="C22" s="531" t="s">
        <v>155</v>
      </c>
      <c r="D22" s="532"/>
      <c r="E22" s="533"/>
      <c r="F22" s="440">
        <v>663</v>
      </c>
      <c r="G22" s="534"/>
      <c r="H22" s="440">
        <v>83</v>
      </c>
      <c r="I22" s="534"/>
      <c r="J22" s="440">
        <v>33</v>
      </c>
      <c r="K22" s="534"/>
      <c r="L22" s="440"/>
      <c r="M22" s="534"/>
      <c r="N22" s="539">
        <f t="shared" si="32"/>
        <v>779</v>
      </c>
      <c r="O22" s="540"/>
      <c r="P22" s="32"/>
      <c r="Q22" s="440"/>
      <c r="R22" s="441"/>
      <c r="S22" s="440">
        <v>779</v>
      </c>
      <c r="T22" s="441"/>
      <c r="U22" s="440">
        <f t="shared" si="33"/>
        <v>779</v>
      </c>
      <c r="V22" s="441"/>
      <c r="W22" s="32"/>
      <c r="X22" s="32"/>
      <c r="Y22" s="32"/>
      <c r="Z22" s="32"/>
      <c r="AA22" s="32"/>
      <c r="AB22" s="32"/>
      <c r="AC22" s="33"/>
    </row>
    <row r="23" spans="1:29" ht="12" customHeight="1" x14ac:dyDescent="0.2">
      <c r="A23" s="31"/>
      <c r="B23" s="118">
        <v>24</v>
      </c>
      <c r="C23" s="531" t="s">
        <v>156</v>
      </c>
      <c r="D23" s="532"/>
      <c r="E23" s="533"/>
      <c r="F23" s="440">
        <v>685</v>
      </c>
      <c r="G23" s="534"/>
      <c r="H23" s="440">
        <v>71</v>
      </c>
      <c r="I23" s="534"/>
      <c r="J23" s="440">
        <v>60</v>
      </c>
      <c r="K23" s="534"/>
      <c r="L23" s="440">
        <v>20</v>
      </c>
      <c r="M23" s="534"/>
      <c r="N23" s="539">
        <f t="shared" si="32"/>
        <v>836</v>
      </c>
      <c r="O23" s="540"/>
      <c r="P23" s="32"/>
      <c r="Q23" s="440"/>
      <c r="R23" s="441"/>
      <c r="S23" s="440">
        <v>836</v>
      </c>
      <c r="T23" s="441"/>
      <c r="U23" s="440">
        <f t="shared" si="33"/>
        <v>836</v>
      </c>
      <c r="V23" s="441"/>
      <c r="W23" s="32"/>
      <c r="X23" s="32"/>
      <c r="Y23" s="32"/>
      <c r="Z23" s="32"/>
      <c r="AA23" s="32"/>
      <c r="AB23" s="32"/>
      <c r="AC23" s="33"/>
    </row>
    <row r="24" spans="1:29" ht="12" customHeight="1" x14ac:dyDescent="0.2">
      <c r="A24" s="31"/>
      <c r="B24" s="118">
        <v>25</v>
      </c>
      <c r="C24" s="531" t="s">
        <v>157</v>
      </c>
      <c r="D24" s="532"/>
      <c r="E24" s="533"/>
      <c r="F24" s="440">
        <v>102</v>
      </c>
      <c r="G24" s="534"/>
      <c r="H24" s="440"/>
      <c r="I24" s="534"/>
      <c r="J24" s="440"/>
      <c r="K24" s="534"/>
      <c r="L24" s="440"/>
      <c r="M24" s="534"/>
      <c r="N24" s="539">
        <f t="shared" si="32"/>
        <v>102</v>
      </c>
      <c r="O24" s="540"/>
      <c r="P24" s="32"/>
      <c r="Q24" s="453">
        <v>102</v>
      </c>
      <c r="R24" s="454"/>
      <c r="S24" s="453"/>
      <c r="T24" s="454"/>
      <c r="U24" s="440">
        <f t="shared" si="33"/>
        <v>102</v>
      </c>
      <c r="V24" s="441"/>
      <c r="W24" s="32"/>
      <c r="X24" s="32"/>
      <c r="Y24" s="32"/>
      <c r="Z24" s="32"/>
      <c r="AA24" s="32"/>
      <c r="AB24" s="32"/>
      <c r="AC24" s="33"/>
    </row>
    <row r="25" spans="1:29" ht="14.25" x14ac:dyDescent="0.2">
      <c r="A25" s="10"/>
      <c r="B25" s="462" t="s">
        <v>65</v>
      </c>
      <c r="C25" s="463"/>
      <c r="D25" s="463"/>
      <c r="E25" s="464"/>
      <c r="F25" s="437">
        <f>SUM(F18:G24)</f>
        <v>2644</v>
      </c>
      <c r="G25" s="438"/>
      <c r="H25" s="437">
        <f t="shared" ref="H25" si="34">SUM(H18:I24)</f>
        <v>194</v>
      </c>
      <c r="I25" s="438"/>
      <c r="J25" s="437">
        <f t="shared" ref="J25" si="35">SUM(J18:K24)</f>
        <v>124</v>
      </c>
      <c r="K25" s="438"/>
      <c r="L25" s="437">
        <f t="shared" ref="L25" si="36">SUM(L18:M24)</f>
        <v>145</v>
      </c>
      <c r="M25" s="438"/>
      <c r="N25" s="437">
        <f t="shared" ref="N25" si="37">SUM(N18:O24)</f>
        <v>3107</v>
      </c>
      <c r="O25" s="439"/>
      <c r="P25" s="11"/>
      <c r="Q25" s="437">
        <f>SUM(Q18:R24)</f>
        <v>1472</v>
      </c>
      <c r="R25" s="439"/>
      <c r="S25" s="437">
        <f t="shared" ref="S25" si="38">SUM(S18:T24)</f>
        <v>1635</v>
      </c>
      <c r="T25" s="439"/>
      <c r="U25" s="437">
        <f t="shared" ref="U25" si="39">SUM(U18:V24)</f>
        <v>3107</v>
      </c>
      <c r="V25" s="439"/>
      <c r="W25" s="32"/>
      <c r="X25" s="32"/>
      <c r="Y25" s="32"/>
      <c r="Z25" s="32"/>
      <c r="AA25" s="32"/>
      <c r="AB25" s="32"/>
      <c r="AC25" s="33"/>
    </row>
    <row r="26" spans="1:29" x14ac:dyDescent="0.2">
      <c r="A26" s="31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3"/>
    </row>
    <row r="27" spans="1:29" x14ac:dyDescent="0.2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3"/>
    </row>
    <row r="28" spans="1:29" ht="12" customHeight="1" x14ac:dyDescent="0.2">
      <c r="A28" s="31"/>
      <c r="B28" s="32"/>
      <c r="C28" s="32"/>
      <c r="D28" s="32"/>
      <c r="E28" s="32"/>
      <c r="F28" s="32"/>
      <c r="G28" s="32"/>
      <c r="H28" s="32"/>
      <c r="I28" s="32"/>
      <c r="J28" s="442" t="s">
        <v>133</v>
      </c>
      <c r="K28" s="443"/>
      <c r="L28" s="444"/>
      <c r="M28" s="360" t="s">
        <v>73</v>
      </c>
      <c r="N28" s="362"/>
      <c r="O28" s="360" t="s">
        <v>74</v>
      </c>
      <c r="P28" s="362"/>
      <c r="Q28" s="360" t="s">
        <v>75</v>
      </c>
      <c r="R28" s="362"/>
      <c r="S28" s="360" t="s">
        <v>76</v>
      </c>
      <c r="T28" s="362"/>
      <c r="U28" s="32"/>
      <c r="V28" s="32"/>
      <c r="W28" s="32"/>
      <c r="X28" s="32"/>
      <c r="Y28" s="32"/>
      <c r="Z28" s="32"/>
      <c r="AA28" s="32"/>
      <c r="AB28" s="32"/>
      <c r="AC28" s="33"/>
    </row>
    <row r="29" spans="1:29" s="117" customFormat="1" ht="40.5" customHeight="1" x14ac:dyDescent="0.2">
      <c r="A29" s="77"/>
      <c r="B29" s="66"/>
      <c r="C29" s="157" t="s">
        <v>315</v>
      </c>
      <c r="D29" s="157" t="s">
        <v>312</v>
      </c>
      <c r="E29" s="211" t="s">
        <v>314</v>
      </c>
      <c r="F29" s="157" t="s">
        <v>313</v>
      </c>
      <c r="G29" s="66"/>
      <c r="H29" s="66"/>
      <c r="I29" s="66"/>
      <c r="J29" s="375" t="s">
        <v>72</v>
      </c>
      <c r="K29" s="376"/>
      <c r="L29" s="377"/>
      <c r="M29" s="383" t="s">
        <v>87</v>
      </c>
      <c r="N29" s="384"/>
      <c r="O29" s="341" t="s">
        <v>77</v>
      </c>
      <c r="P29" s="342"/>
      <c r="Q29" s="341" t="s">
        <v>77</v>
      </c>
      <c r="R29" s="342"/>
      <c r="S29" s="512">
        <v>1923</v>
      </c>
      <c r="T29" s="513"/>
      <c r="U29" s="94"/>
      <c r="V29" s="32"/>
      <c r="W29" s="32"/>
      <c r="X29" s="66"/>
      <c r="Y29" s="66"/>
      <c r="Z29" s="66"/>
      <c r="AA29" s="66"/>
      <c r="AB29" s="66"/>
      <c r="AC29" s="67"/>
    </row>
    <row r="30" spans="1:29" s="117" customFormat="1" ht="16.5" customHeight="1" x14ac:dyDescent="0.2">
      <c r="A30" s="77"/>
      <c r="B30" s="66"/>
      <c r="C30" s="218" t="s">
        <v>151</v>
      </c>
      <c r="D30" s="221">
        <v>39</v>
      </c>
      <c r="E30" s="221">
        <v>140</v>
      </c>
      <c r="F30" s="221">
        <f>E30-D30</f>
        <v>101</v>
      </c>
      <c r="G30" s="66"/>
      <c r="H30" s="66"/>
      <c r="I30" s="66"/>
      <c r="J30" s="375"/>
      <c r="K30" s="376"/>
      <c r="L30" s="377"/>
      <c r="M30" s="385"/>
      <c r="N30" s="386"/>
      <c r="O30" s="341" t="s">
        <v>77</v>
      </c>
      <c r="P30" s="342"/>
      <c r="Q30" s="321" t="s">
        <v>88</v>
      </c>
      <c r="R30" s="323"/>
      <c r="S30" s="527">
        <v>5</v>
      </c>
      <c r="T30" s="528"/>
      <c r="U30" s="94"/>
      <c r="V30" s="32"/>
      <c r="W30" s="32"/>
      <c r="X30" s="66"/>
      <c r="Y30" s="66"/>
      <c r="Z30" s="66"/>
      <c r="AA30" s="66"/>
      <c r="AB30" s="66"/>
      <c r="AC30" s="67"/>
    </row>
    <row r="31" spans="1:29" s="117" customFormat="1" ht="16.5" customHeight="1" x14ac:dyDescent="0.2">
      <c r="A31" s="77"/>
      <c r="B31" s="66"/>
      <c r="C31" s="219" t="s">
        <v>152</v>
      </c>
      <c r="D31" s="222">
        <v>184</v>
      </c>
      <c r="E31" s="222">
        <v>383</v>
      </c>
      <c r="F31" s="222">
        <f t="shared" ref="F31:F36" si="40">E31-D31</f>
        <v>199</v>
      </c>
      <c r="G31" s="66"/>
      <c r="H31" s="66"/>
      <c r="I31" s="66"/>
      <c r="J31" s="375"/>
      <c r="K31" s="376"/>
      <c r="L31" s="377"/>
      <c r="M31" s="387"/>
      <c r="N31" s="388"/>
      <c r="O31" s="457" t="s">
        <v>88</v>
      </c>
      <c r="P31" s="458"/>
      <c r="Q31" s="529" t="s">
        <v>77</v>
      </c>
      <c r="R31" s="530"/>
      <c r="S31" s="493">
        <v>37</v>
      </c>
      <c r="T31" s="494"/>
      <c r="U31" s="94"/>
      <c r="V31" s="32"/>
      <c r="W31" s="32"/>
      <c r="X31" s="66"/>
      <c r="Y31" s="66"/>
      <c r="Z31" s="66"/>
      <c r="AA31" s="66"/>
      <c r="AB31" s="66"/>
      <c r="AC31" s="67"/>
    </row>
    <row r="32" spans="1:29" ht="14.25" customHeight="1" x14ac:dyDescent="0.2">
      <c r="A32" s="31"/>
      <c r="B32" s="32"/>
      <c r="C32" s="219" t="s">
        <v>157</v>
      </c>
      <c r="D32" s="222">
        <v>57</v>
      </c>
      <c r="E32" s="222">
        <v>102</v>
      </c>
      <c r="F32" s="222">
        <f t="shared" si="40"/>
        <v>45</v>
      </c>
      <c r="G32" s="32"/>
      <c r="H32" s="32"/>
      <c r="I32" s="32"/>
      <c r="J32" s="375"/>
      <c r="K32" s="376"/>
      <c r="L32" s="377"/>
      <c r="M32" s="333" t="s">
        <v>88</v>
      </c>
      <c r="N32" s="334"/>
      <c r="O32" s="341" t="s">
        <v>77</v>
      </c>
      <c r="P32" s="342"/>
      <c r="Q32" s="341" t="s">
        <v>77</v>
      </c>
      <c r="R32" s="342"/>
      <c r="S32" s="381">
        <v>88</v>
      </c>
      <c r="T32" s="382"/>
      <c r="U32" s="94"/>
      <c r="V32" s="32"/>
      <c r="W32" s="32"/>
      <c r="X32" s="32"/>
      <c r="Y32" s="32"/>
      <c r="Z32" s="32"/>
      <c r="AA32" s="32"/>
      <c r="AB32" s="32"/>
      <c r="AC32" s="33"/>
    </row>
    <row r="33" spans="1:29" ht="14.25" customHeight="1" x14ac:dyDescent="0.2">
      <c r="A33" s="31"/>
      <c r="B33" s="32"/>
      <c r="C33" s="219" t="s">
        <v>153</v>
      </c>
      <c r="D33" s="222">
        <v>281</v>
      </c>
      <c r="E33" s="222">
        <v>566</v>
      </c>
      <c r="F33" s="222">
        <f t="shared" si="40"/>
        <v>285</v>
      </c>
      <c r="G33" s="32"/>
      <c r="H33" s="32"/>
      <c r="I33" s="32"/>
      <c r="J33" s="375"/>
      <c r="K33" s="376"/>
      <c r="L33" s="377"/>
      <c r="M33" s="333"/>
      <c r="N33" s="334"/>
      <c r="O33" s="341" t="s">
        <v>77</v>
      </c>
      <c r="P33" s="342"/>
      <c r="Q33" s="321" t="s">
        <v>88</v>
      </c>
      <c r="R33" s="323"/>
      <c r="S33" s="381">
        <v>18</v>
      </c>
      <c r="T33" s="382"/>
      <c r="U33" s="94"/>
      <c r="V33" s="32"/>
      <c r="W33" s="32"/>
      <c r="X33" s="32"/>
      <c r="Y33" s="32"/>
      <c r="Z33" s="32"/>
      <c r="AA33" s="32"/>
      <c r="AB33" s="32"/>
      <c r="AC33" s="33"/>
    </row>
    <row r="34" spans="1:29" ht="18.75" customHeight="1" x14ac:dyDescent="0.2">
      <c r="A34" s="31"/>
      <c r="B34" s="32"/>
      <c r="C34" s="219" t="s">
        <v>156</v>
      </c>
      <c r="D34" s="222">
        <v>488</v>
      </c>
      <c r="E34" s="222">
        <v>836</v>
      </c>
      <c r="F34" s="222">
        <f t="shared" si="40"/>
        <v>348</v>
      </c>
      <c r="G34" s="32"/>
      <c r="H34" s="32"/>
      <c r="I34" s="32"/>
      <c r="J34" s="375"/>
      <c r="K34" s="376"/>
      <c r="L34" s="377"/>
      <c r="M34" s="333"/>
      <c r="N34" s="334"/>
      <c r="O34" s="321" t="s">
        <v>88</v>
      </c>
      <c r="P34" s="323"/>
      <c r="Q34" s="341" t="s">
        <v>77</v>
      </c>
      <c r="R34" s="342"/>
      <c r="S34" s="381">
        <v>571</v>
      </c>
      <c r="T34" s="382"/>
      <c r="U34" s="94"/>
      <c r="V34" s="32"/>
      <c r="W34" s="32"/>
      <c r="X34" s="32"/>
      <c r="Y34" s="32"/>
      <c r="Z34" s="32"/>
      <c r="AA34" s="32"/>
      <c r="AB34" s="32"/>
      <c r="AC34" s="33"/>
    </row>
    <row r="35" spans="1:29" ht="25.5" customHeight="1" x14ac:dyDescent="0.2">
      <c r="A35" s="31"/>
      <c r="B35" s="32"/>
      <c r="C35" s="219" t="s">
        <v>154</v>
      </c>
      <c r="D35" s="222">
        <v>183</v>
      </c>
      <c r="E35" s="222">
        <v>301</v>
      </c>
      <c r="F35" s="222">
        <f t="shared" si="40"/>
        <v>118</v>
      </c>
      <c r="G35" s="32"/>
      <c r="H35" s="32"/>
      <c r="I35" s="32"/>
      <c r="J35" s="452" t="s">
        <v>259</v>
      </c>
      <c r="K35" s="452"/>
      <c r="L35" s="452"/>
      <c r="M35" s="452"/>
      <c r="N35" s="452"/>
      <c r="O35" s="452"/>
      <c r="P35" s="452"/>
      <c r="Q35" s="452"/>
      <c r="R35" s="452"/>
      <c r="S35" s="452"/>
      <c r="T35" s="452"/>
      <c r="U35" s="32"/>
      <c r="V35" s="32"/>
      <c r="W35" s="32"/>
      <c r="X35" s="32"/>
      <c r="Y35" s="32"/>
      <c r="Z35" s="32"/>
      <c r="AA35" s="32"/>
      <c r="AB35" s="32"/>
      <c r="AC35" s="33"/>
    </row>
    <row r="36" spans="1:29" ht="12.75" x14ac:dyDescent="0.2">
      <c r="A36" s="31"/>
      <c r="B36" s="32"/>
      <c r="C36" s="220" t="s">
        <v>155</v>
      </c>
      <c r="D36" s="223">
        <v>361</v>
      </c>
      <c r="E36" s="223">
        <v>779</v>
      </c>
      <c r="F36" s="223">
        <f t="shared" si="40"/>
        <v>418</v>
      </c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3"/>
    </row>
    <row r="37" spans="1:29" x14ac:dyDescent="0.2">
      <c r="A37" s="31"/>
      <c r="B37" s="32"/>
      <c r="C37" s="32"/>
      <c r="D37" s="184">
        <f>SUM(D30:D36)</f>
        <v>1593</v>
      </c>
      <c r="E37" s="184">
        <f>SUM(E30:E36)</f>
        <v>3107</v>
      </c>
      <c r="F37" s="184">
        <f>SUM(F30:F36)</f>
        <v>1514</v>
      </c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3"/>
    </row>
    <row r="38" spans="1:29" x14ac:dyDescent="0.2">
      <c r="A38" s="31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3"/>
    </row>
    <row r="39" spans="1:29" x14ac:dyDescent="0.2">
      <c r="A39" s="31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3"/>
    </row>
    <row r="40" spans="1:29" x14ac:dyDescent="0.2">
      <c r="A40" s="31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3"/>
    </row>
    <row r="41" spans="1:29" x14ac:dyDescent="0.2">
      <c r="A41" s="31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3"/>
    </row>
    <row r="42" spans="1:29" x14ac:dyDescent="0.2">
      <c r="A42" s="31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3"/>
    </row>
    <row r="43" spans="1:29" x14ac:dyDescent="0.2">
      <c r="A43" s="31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3"/>
    </row>
    <row r="44" spans="1:29" x14ac:dyDescent="0.2">
      <c r="A44" s="31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3"/>
    </row>
    <row r="45" spans="1:29" x14ac:dyDescent="0.2">
      <c r="A45" s="31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3"/>
    </row>
    <row r="46" spans="1:29" x14ac:dyDescent="0.2">
      <c r="A46" s="31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3"/>
    </row>
    <row r="47" spans="1:29" x14ac:dyDescent="0.2">
      <c r="A47" s="31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3"/>
    </row>
    <row r="48" spans="1:29" x14ac:dyDescent="0.2">
      <c r="A48" s="31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3"/>
    </row>
    <row r="49" spans="1:29" x14ac:dyDescent="0.2">
      <c r="A49" s="31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3"/>
    </row>
    <row r="50" spans="1:29" x14ac:dyDescent="0.2">
      <c r="A50" s="31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3"/>
    </row>
    <row r="51" spans="1:29" x14ac:dyDescent="0.2">
      <c r="A51" s="3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3"/>
    </row>
    <row r="52" spans="1:29" x14ac:dyDescent="0.2">
      <c r="A52" s="3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3"/>
    </row>
    <row r="53" spans="1:29" x14ac:dyDescent="0.2">
      <c r="A53" s="3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3"/>
    </row>
    <row r="54" spans="1:29" x14ac:dyDescent="0.2">
      <c r="A54" s="31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3"/>
    </row>
    <row r="55" spans="1:29" x14ac:dyDescent="0.2">
      <c r="A55" s="31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3"/>
    </row>
    <row r="56" spans="1:29" x14ac:dyDescent="0.2">
      <c r="A56" s="31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3"/>
    </row>
    <row r="57" spans="1:29" x14ac:dyDescent="0.2">
      <c r="A57" s="31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3"/>
    </row>
    <row r="58" spans="1:29" s="32" customFormat="1" x14ac:dyDescent="0.2">
      <c r="A58" s="31"/>
      <c r="AC58" s="33"/>
    </row>
    <row r="59" spans="1:29" s="32" customFormat="1" x14ac:dyDescent="0.2">
      <c r="A59" s="31"/>
      <c r="AC59" s="33"/>
    </row>
    <row r="60" spans="1:29" x14ac:dyDescent="0.2">
      <c r="A60" s="31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3"/>
    </row>
    <row r="61" spans="1:29" x14ac:dyDescent="0.2">
      <c r="A61" s="31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3"/>
    </row>
    <row r="62" spans="1:29" x14ac:dyDescent="0.2">
      <c r="A62" s="31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3"/>
    </row>
    <row r="63" spans="1:29" x14ac:dyDescent="0.2">
      <c r="A63" s="31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3"/>
    </row>
    <row r="64" spans="1:29" x14ac:dyDescent="0.2">
      <c r="A64" s="31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3"/>
    </row>
    <row r="65" spans="1:29" x14ac:dyDescent="0.2">
      <c r="A65" s="31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3"/>
    </row>
    <row r="66" spans="1:29" x14ac:dyDescent="0.2">
      <c r="A66" s="34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6"/>
    </row>
  </sheetData>
  <mergeCells count="123">
    <mergeCell ref="J35:T35"/>
    <mergeCell ref="O34:P34"/>
    <mergeCell ref="Q34:R34"/>
    <mergeCell ref="S34:T34"/>
    <mergeCell ref="S33:T33"/>
    <mergeCell ref="F24:G24"/>
    <mergeCell ref="F18:G18"/>
    <mergeCell ref="F20:G20"/>
    <mergeCell ref="F21:G21"/>
    <mergeCell ref="F22:G22"/>
    <mergeCell ref="F23:G23"/>
    <mergeCell ref="H24:I24"/>
    <mergeCell ref="J24:K24"/>
    <mergeCell ref="L24:M24"/>
    <mergeCell ref="N19:O19"/>
    <mergeCell ref="N20:O20"/>
    <mergeCell ref="N21:O21"/>
    <mergeCell ref="N22:O22"/>
    <mergeCell ref="N23:O23"/>
    <mergeCell ref="N24:O24"/>
    <mergeCell ref="H22:I22"/>
    <mergeCell ref="J22:K22"/>
    <mergeCell ref="S23:T23"/>
    <mergeCell ref="J25:K25"/>
    <mergeCell ref="C18:E18"/>
    <mergeCell ref="B16:E17"/>
    <mergeCell ref="C19:E19"/>
    <mergeCell ref="C20:E20"/>
    <mergeCell ref="C21:E21"/>
    <mergeCell ref="L22:M22"/>
    <mergeCell ref="H23:I23"/>
    <mergeCell ref="J23:K23"/>
    <mergeCell ref="L23:M23"/>
    <mergeCell ref="H20:I20"/>
    <mergeCell ref="J20:K20"/>
    <mergeCell ref="L20:M20"/>
    <mergeCell ref="H21:I21"/>
    <mergeCell ref="J21:K21"/>
    <mergeCell ref="L21:M21"/>
    <mergeCell ref="C22:E22"/>
    <mergeCell ref="C23:E23"/>
    <mergeCell ref="H18:I18"/>
    <mergeCell ref="J18:K18"/>
    <mergeCell ref="L18:M18"/>
    <mergeCell ref="L25:M25"/>
    <mergeCell ref="U20:V20"/>
    <mergeCell ref="S21:T21"/>
    <mergeCell ref="U21:V21"/>
    <mergeCell ref="S19:T19"/>
    <mergeCell ref="C24:E24"/>
    <mergeCell ref="B25:E25"/>
    <mergeCell ref="Q20:R20"/>
    <mergeCell ref="Q19:R19"/>
    <mergeCell ref="U25:V25"/>
    <mergeCell ref="F25:G25"/>
    <mergeCell ref="H25:I25"/>
    <mergeCell ref="F19:G19"/>
    <mergeCell ref="Q23:R23"/>
    <mergeCell ref="U23:V23"/>
    <mergeCell ref="S24:T24"/>
    <mergeCell ref="S20:T20"/>
    <mergeCell ref="U24:V24"/>
    <mergeCell ref="Q24:R24"/>
    <mergeCell ref="H19:I19"/>
    <mergeCell ref="J19:K19"/>
    <mergeCell ref="L19:M19"/>
    <mergeCell ref="N25:O25"/>
    <mergeCell ref="Q25:R25"/>
    <mergeCell ref="J28:L28"/>
    <mergeCell ref="M28:N28"/>
    <mergeCell ref="O28:P28"/>
    <mergeCell ref="Q28:R28"/>
    <mergeCell ref="S28:T28"/>
    <mergeCell ref="M29:N31"/>
    <mergeCell ref="O31:P31"/>
    <mergeCell ref="Q31:R31"/>
    <mergeCell ref="S31:T31"/>
    <mergeCell ref="J29:L34"/>
    <mergeCell ref="O29:P29"/>
    <mergeCell ref="Q29:R29"/>
    <mergeCell ref="S29:T29"/>
    <mergeCell ref="M32:N34"/>
    <mergeCell ref="Q33:R33"/>
    <mergeCell ref="O33:P33"/>
    <mergeCell ref="O30:P30"/>
    <mergeCell ref="Q30:R30"/>
    <mergeCell ref="S30:T30"/>
    <mergeCell ref="O32:P32"/>
    <mergeCell ref="Q32:R32"/>
    <mergeCell ref="S32:T32"/>
    <mergeCell ref="S25:T25"/>
    <mergeCell ref="Q18:R18"/>
    <mergeCell ref="S18:T18"/>
    <mergeCell ref="U18:V18"/>
    <mergeCell ref="S22:T22"/>
    <mergeCell ref="U22:V22"/>
    <mergeCell ref="N18:O18"/>
    <mergeCell ref="Q22:R22"/>
    <mergeCell ref="Q21:R21"/>
    <mergeCell ref="U19:V19"/>
    <mergeCell ref="A1:AC1"/>
    <mergeCell ref="A2:AC2"/>
    <mergeCell ref="A3:AC3"/>
    <mergeCell ref="A4:AC4"/>
    <mergeCell ref="A5:AC5"/>
    <mergeCell ref="A6:AC6"/>
    <mergeCell ref="N17:O17"/>
    <mergeCell ref="G7:I7"/>
    <mergeCell ref="D9:AC9"/>
    <mergeCell ref="F16:O16"/>
    <mergeCell ref="F17:G17"/>
    <mergeCell ref="H17:I17"/>
    <mergeCell ref="J17:K17"/>
    <mergeCell ref="L17:M17"/>
    <mergeCell ref="Q16:V16"/>
    <mergeCell ref="Q17:R17"/>
    <mergeCell ref="S17:T17"/>
    <mergeCell ref="U17:V17"/>
    <mergeCell ref="A11:B11"/>
    <mergeCell ref="A13:B13"/>
    <mergeCell ref="A12:B12"/>
    <mergeCell ref="A9:C10"/>
    <mergeCell ref="C12:C13"/>
  </mergeCells>
  <printOptions horizontalCentered="1"/>
  <pageMargins left="0.31496062992125984" right="0.31496062992125984" top="0.35433070866141736" bottom="0.35433070866141736" header="0.31496062992125984" footer="0.31496062992125984"/>
  <pageSetup scale="60" orientation="landscape" horizontalDpi="4294967294" verticalDpi="4294967294" r:id="rId1"/>
  <rowBreaks count="1" manualBreakCount="1">
    <brk id="66" max="27" man="1"/>
  </rowBreaks>
  <ignoredErrors>
    <ignoredError sqref="B18:B19" numberStoredAsText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C62"/>
  <sheetViews>
    <sheetView zoomScale="90" zoomScaleNormal="90" zoomScaleSheetLayoutView="40" workbookViewId="0">
      <selection sqref="A1:AC62"/>
    </sheetView>
  </sheetViews>
  <sheetFormatPr baseColWidth="10" defaultColWidth="11.42578125" defaultRowHeight="12" x14ac:dyDescent="0.2"/>
  <cols>
    <col min="1" max="1" width="12.42578125" style="69" customWidth="1"/>
    <col min="2" max="2" width="3.85546875" style="69" customWidth="1"/>
    <col min="3" max="3" width="9.140625" style="69" bestFit="1" customWidth="1"/>
    <col min="4" max="4" width="18.85546875" style="69" bestFit="1" customWidth="1"/>
    <col min="5" max="5" width="10.140625" style="69" customWidth="1"/>
    <col min="6" max="6" width="18.42578125" style="69" customWidth="1"/>
    <col min="7" max="7" width="7.42578125" style="69" customWidth="1"/>
    <col min="8" max="29" width="7" style="69" customWidth="1"/>
    <col min="30" max="16384" width="11.42578125" style="69"/>
  </cols>
  <sheetData>
    <row r="1" spans="1:29" s="122" customFormat="1" ht="15" customHeight="1" x14ac:dyDescent="0.15">
      <c r="A1" s="351" t="s">
        <v>2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352"/>
      <c r="AA1" s="352"/>
      <c r="AB1" s="352"/>
      <c r="AC1" s="353"/>
    </row>
    <row r="2" spans="1:29" s="122" customFormat="1" ht="15" customHeight="1" x14ac:dyDescent="0.15">
      <c r="A2" s="354" t="s">
        <v>3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55"/>
      <c r="X2" s="355"/>
      <c r="Y2" s="355"/>
      <c r="Z2" s="355"/>
      <c r="AA2" s="355"/>
      <c r="AB2" s="355"/>
      <c r="AC2" s="356"/>
    </row>
    <row r="3" spans="1:29" s="122" customFormat="1" ht="15" customHeight="1" x14ac:dyDescent="0.15">
      <c r="A3" s="357" t="s">
        <v>21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358"/>
      <c r="W3" s="358"/>
      <c r="X3" s="358"/>
      <c r="Y3" s="358"/>
      <c r="Z3" s="358"/>
      <c r="AA3" s="358"/>
      <c r="AB3" s="358"/>
      <c r="AC3" s="359"/>
    </row>
    <row r="4" spans="1:29" s="122" customFormat="1" ht="15" customHeight="1" x14ac:dyDescent="0.15">
      <c r="A4" s="289" t="s">
        <v>303</v>
      </c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  <c r="S4" s="355"/>
      <c r="T4" s="355"/>
      <c r="U4" s="355"/>
      <c r="V4" s="355"/>
      <c r="W4" s="355"/>
      <c r="X4" s="355"/>
      <c r="Y4" s="355"/>
      <c r="Z4" s="355"/>
      <c r="AA4" s="355"/>
      <c r="AB4" s="355"/>
      <c r="AC4" s="356"/>
    </row>
    <row r="5" spans="1:29" s="122" customFormat="1" ht="15" customHeight="1" x14ac:dyDescent="0.15">
      <c r="A5" s="392" t="s">
        <v>158</v>
      </c>
      <c r="B5" s="393"/>
      <c r="C5" s="393"/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3"/>
      <c r="P5" s="393"/>
      <c r="Q5" s="393"/>
      <c r="R5" s="393"/>
      <c r="S5" s="393"/>
      <c r="T5" s="393"/>
      <c r="U5" s="393"/>
      <c r="V5" s="393"/>
      <c r="W5" s="393"/>
      <c r="X5" s="393"/>
      <c r="Y5" s="393"/>
      <c r="Z5" s="393"/>
      <c r="AA5" s="393"/>
      <c r="AB5" s="393"/>
      <c r="AC5" s="394"/>
    </row>
    <row r="6" spans="1:29" ht="3" customHeight="1" x14ac:dyDescent="0.2">
      <c r="A6" s="365"/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366"/>
      <c r="M6" s="366"/>
      <c r="N6" s="366"/>
      <c r="O6" s="366"/>
      <c r="P6" s="366"/>
      <c r="Q6" s="366"/>
      <c r="R6" s="366"/>
      <c r="S6" s="366"/>
      <c r="T6" s="366"/>
      <c r="U6" s="366"/>
      <c r="V6" s="366"/>
      <c r="W6" s="366"/>
      <c r="X6" s="366"/>
      <c r="Y6" s="366"/>
      <c r="Z6" s="366"/>
      <c r="AA6" s="366"/>
      <c r="AB6" s="366"/>
      <c r="AC6" s="367"/>
    </row>
    <row r="7" spans="1:29" ht="18.75" customHeight="1" x14ac:dyDescent="0.2">
      <c r="A7" s="31"/>
      <c r="B7" s="32"/>
      <c r="C7" s="32"/>
      <c r="D7" s="40"/>
      <c r="E7" s="40"/>
      <c r="F7" s="40"/>
      <c r="G7" s="258"/>
      <c r="H7" s="258"/>
      <c r="I7" s="258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3"/>
    </row>
    <row r="8" spans="1:29" x14ac:dyDescent="0.2">
      <c r="A8" s="31"/>
      <c r="B8" s="32"/>
      <c r="C8" s="41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3"/>
    </row>
    <row r="9" spans="1:29" ht="12" customHeight="1" x14ac:dyDescent="0.2">
      <c r="A9" s="259" t="s">
        <v>123</v>
      </c>
      <c r="B9" s="259"/>
      <c r="C9" s="259"/>
      <c r="D9" s="436" t="s">
        <v>7</v>
      </c>
      <c r="E9" s="436"/>
      <c r="F9" s="436"/>
      <c r="G9" s="436"/>
      <c r="H9" s="436"/>
      <c r="I9" s="436"/>
      <c r="J9" s="436"/>
      <c r="K9" s="436"/>
      <c r="L9" s="436"/>
      <c r="M9" s="436"/>
      <c r="N9" s="436"/>
      <c r="O9" s="436"/>
      <c r="P9" s="436"/>
      <c r="Q9" s="436"/>
      <c r="R9" s="436"/>
      <c r="S9" s="436"/>
      <c r="T9" s="436"/>
      <c r="U9" s="436"/>
      <c r="V9" s="436"/>
      <c r="W9" s="436"/>
      <c r="X9" s="436"/>
      <c r="Y9" s="436"/>
      <c r="Z9" s="436"/>
      <c r="AA9" s="436"/>
      <c r="AB9" s="436"/>
      <c r="AC9" s="436"/>
    </row>
    <row r="10" spans="1:29" ht="23.25" customHeight="1" x14ac:dyDescent="0.2">
      <c r="A10" s="259"/>
      <c r="B10" s="259"/>
      <c r="C10" s="259"/>
      <c r="D10" s="190" t="s">
        <v>8</v>
      </c>
      <c r="E10" s="190" t="s">
        <v>6</v>
      </c>
      <c r="F10" s="190" t="s">
        <v>9</v>
      </c>
      <c r="G10" s="190" t="s">
        <v>6</v>
      </c>
      <c r="H10" s="190" t="s">
        <v>10</v>
      </c>
      <c r="I10" s="190" t="s">
        <v>6</v>
      </c>
      <c r="J10" s="190" t="s">
        <v>11</v>
      </c>
      <c r="K10" s="190" t="s">
        <v>6</v>
      </c>
      <c r="L10" s="190" t="s">
        <v>12</v>
      </c>
      <c r="M10" s="190" t="s">
        <v>6</v>
      </c>
      <c r="N10" s="190" t="s">
        <v>13</v>
      </c>
      <c r="O10" s="190" t="s">
        <v>6</v>
      </c>
      <c r="P10" s="190" t="s">
        <v>14</v>
      </c>
      <c r="Q10" s="190" t="s">
        <v>6</v>
      </c>
      <c r="R10" s="190" t="s">
        <v>15</v>
      </c>
      <c r="S10" s="190" t="s">
        <v>6</v>
      </c>
      <c r="T10" s="190" t="s">
        <v>16</v>
      </c>
      <c r="U10" s="190" t="s">
        <v>6</v>
      </c>
      <c r="V10" s="190" t="s">
        <v>17</v>
      </c>
      <c r="W10" s="190" t="s">
        <v>6</v>
      </c>
      <c r="X10" s="190" t="s">
        <v>18</v>
      </c>
      <c r="Y10" s="190" t="s">
        <v>6</v>
      </c>
      <c r="Z10" s="190" t="s">
        <v>19</v>
      </c>
      <c r="AA10" s="29" t="s">
        <v>6</v>
      </c>
      <c r="AB10" s="190" t="s">
        <v>20</v>
      </c>
      <c r="AC10" s="190" t="s">
        <v>6</v>
      </c>
    </row>
    <row r="11" spans="1:29" ht="28.5" customHeight="1" x14ac:dyDescent="0.2">
      <c r="A11" s="260" t="s">
        <v>0</v>
      </c>
      <c r="B11" s="260"/>
      <c r="C11" s="183">
        <v>608</v>
      </c>
      <c r="D11" s="51">
        <v>1</v>
      </c>
      <c r="E11" s="3">
        <f>D11/$C$11</f>
        <v>1.6447368421052631E-3</v>
      </c>
      <c r="F11" s="51">
        <v>8</v>
      </c>
      <c r="G11" s="3">
        <f>F11/$C$11</f>
        <v>1.3157894736842105E-2</v>
      </c>
      <c r="H11" s="51">
        <v>12</v>
      </c>
      <c r="I11" s="3">
        <f>H11/$C$11</f>
        <v>1.9736842105263157E-2</v>
      </c>
      <c r="J11" s="51">
        <v>15</v>
      </c>
      <c r="K11" s="3">
        <f>J11/$C$11</f>
        <v>2.4671052631578948E-2</v>
      </c>
      <c r="L11" s="51">
        <v>17</v>
      </c>
      <c r="M11" s="3">
        <f>L11/$C$11</f>
        <v>2.7960526315789474E-2</v>
      </c>
      <c r="N11" s="51">
        <v>34</v>
      </c>
      <c r="O11" s="3">
        <f>N11/$C$11</f>
        <v>5.5921052631578948E-2</v>
      </c>
      <c r="P11" s="51">
        <v>27</v>
      </c>
      <c r="Q11" s="3">
        <f>P11/$C$11</f>
        <v>4.4407894736842105E-2</v>
      </c>
      <c r="R11" s="51">
        <v>41</v>
      </c>
      <c r="S11" s="3">
        <f>R11/$C$11</f>
        <v>6.7434210526315791E-2</v>
      </c>
      <c r="T11" s="51"/>
      <c r="U11" s="3">
        <f>T11/$C$11</f>
        <v>0</v>
      </c>
      <c r="V11" s="51"/>
      <c r="W11" s="3">
        <f>V11/$C$11</f>
        <v>0</v>
      </c>
      <c r="X11" s="51"/>
      <c r="Y11" s="3">
        <f>X11/$C$11</f>
        <v>0</v>
      </c>
      <c r="Z11" s="51"/>
      <c r="AA11" s="3">
        <f>Z11/$C$11</f>
        <v>0</v>
      </c>
      <c r="AB11" s="45">
        <f>D11+F11+H11+J11+L11+N11+P11+R11+T11+V11+X11+Z11</f>
        <v>155</v>
      </c>
      <c r="AC11" s="44">
        <f>AB11/C11</f>
        <v>0.25493421052631576</v>
      </c>
    </row>
    <row r="12" spans="1:29" ht="28.5" customHeight="1" x14ac:dyDescent="0.2">
      <c r="A12" s="260" t="s">
        <v>1</v>
      </c>
      <c r="B12" s="260"/>
      <c r="C12" s="522">
        <v>3712</v>
      </c>
      <c r="D12" s="51">
        <v>8</v>
      </c>
      <c r="E12" s="3">
        <f>D12/$C$12</f>
        <v>2.1551724137931034E-3</v>
      </c>
      <c r="F12" s="51">
        <v>0</v>
      </c>
      <c r="G12" s="3">
        <f>F12/$C$12</f>
        <v>0</v>
      </c>
      <c r="H12" s="51">
        <v>33</v>
      </c>
      <c r="I12" s="3">
        <f>H12/$C$12</f>
        <v>8.8900862068965521E-3</v>
      </c>
      <c r="J12" s="51">
        <v>240</v>
      </c>
      <c r="K12" s="3">
        <f>J12/$C$12</f>
        <v>6.4655172413793108E-2</v>
      </c>
      <c r="L12" s="51">
        <v>70</v>
      </c>
      <c r="M12" s="3">
        <f>L12/$C$12</f>
        <v>1.8857758620689655E-2</v>
      </c>
      <c r="N12" s="51">
        <v>194</v>
      </c>
      <c r="O12" s="3">
        <f>N12/$C$12</f>
        <v>5.2262931034482756E-2</v>
      </c>
      <c r="P12" s="51">
        <v>157</v>
      </c>
      <c r="Q12" s="3">
        <f>P12/$C$12</f>
        <v>4.2295258620689655E-2</v>
      </c>
      <c r="R12" s="51">
        <v>81</v>
      </c>
      <c r="S12" s="3">
        <f>R12/$C$12</f>
        <v>2.1821120689655173E-2</v>
      </c>
      <c r="T12" s="51"/>
      <c r="U12" s="3">
        <f>T12/$C$12</f>
        <v>0</v>
      </c>
      <c r="V12" s="51"/>
      <c r="W12" s="3">
        <f>V12/$C$12</f>
        <v>0</v>
      </c>
      <c r="X12" s="51"/>
      <c r="Y12" s="3">
        <f>X12/$C$12</f>
        <v>0</v>
      </c>
      <c r="Z12" s="51"/>
      <c r="AA12" s="3">
        <f>Z12/$C$12</f>
        <v>0</v>
      </c>
      <c r="AB12" s="45">
        <f>D12+F12+H12+J12+L12+N12+P12+R12+T12+V12+X12+Z12</f>
        <v>783</v>
      </c>
      <c r="AC12" s="44">
        <f>AB12/C12</f>
        <v>0.2109375</v>
      </c>
    </row>
    <row r="13" spans="1:29" ht="33.75" customHeight="1" x14ac:dyDescent="0.2">
      <c r="A13" s="260" t="s">
        <v>253</v>
      </c>
      <c r="B13" s="260"/>
      <c r="C13" s="522"/>
      <c r="D13" s="51">
        <v>1436</v>
      </c>
      <c r="E13" s="3">
        <f>D13/$C$12</f>
        <v>0.38685344827586204</v>
      </c>
      <c r="F13" s="51">
        <v>1443</v>
      </c>
      <c r="G13" s="3">
        <f>F13/$C$12</f>
        <v>0.38873922413793105</v>
      </c>
      <c r="H13" s="51">
        <v>1479</v>
      </c>
      <c r="I13" s="3">
        <f>H13/$C$12</f>
        <v>0.3984375</v>
      </c>
      <c r="J13" s="51">
        <v>1848</v>
      </c>
      <c r="K13" s="3">
        <f>J13/$C$12</f>
        <v>0.49784482758620691</v>
      </c>
      <c r="L13" s="51">
        <v>1871</v>
      </c>
      <c r="M13" s="3">
        <f>L13/$C$12</f>
        <v>0.5040409482758621</v>
      </c>
      <c r="N13" s="51">
        <v>2070</v>
      </c>
      <c r="O13" s="3">
        <f>N13/$C$12</f>
        <v>0.55765086206896552</v>
      </c>
      <c r="P13" s="51">
        <v>2213</v>
      </c>
      <c r="Q13" s="3">
        <f>P13/$C$12</f>
        <v>0.59617456896551724</v>
      </c>
      <c r="R13" s="51">
        <v>2227</v>
      </c>
      <c r="S13" s="3">
        <f>R13/$C$12</f>
        <v>0.59994612068965514</v>
      </c>
      <c r="T13" s="51"/>
      <c r="U13" s="3">
        <f>T13/$C$12</f>
        <v>0</v>
      </c>
      <c r="V13" s="51"/>
      <c r="W13" s="3">
        <f>V13/$C$12</f>
        <v>0</v>
      </c>
      <c r="X13" s="51"/>
      <c r="Y13" s="3">
        <f>X13/$C$12</f>
        <v>0</v>
      </c>
      <c r="Z13" s="51"/>
      <c r="AA13" s="3">
        <f>Z13/$C$12</f>
        <v>0</v>
      </c>
      <c r="AB13" s="45">
        <f>+R13</f>
        <v>2227</v>
      </c>
      <c r="AC13" s="44">
        <f>AB13/C12</f>
        <v>0.59994612068965514</v>
      </c>
    </row>
    <row r="14" spans="1:29" s="32" customFormat="1" ht="12" customHeight="1" x14ac:dyDescent="0.2">
      <c r="A14" s="121"/>
      <c r="B14" s="40"/>
      <c r="C14" s="40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20"/>
    </row>
    <row r="15" spans="1:29" x14ac:dyDescent="0.2">
      <c r="A15" s="31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9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3"/>
    </row>
    <row r="16" spans="1:29" ht="18.75" customHeight="1" x14ac:dyDescent="0.2">
      <c r="A16" s="31"/>
      <c r="B16" s="483" t="s">
        <v>150</v>
      </c>
      <c r="C16" s="484"/>
      <c r="D16" s="484"/>
      <c r="E16" s="485"/>
      <c r="F16" s="328" t="s">
        <v>79</v>
      </c>
      <c r="G16" s="329"/>
      <c r="H16" s="329"/>
      <c r="I16" s="329"/>
      <c r="J16" s="329"/>
      <c r="K16" s="329"/>
      <c r="L16" s="329"/>
      <c r="M16" s="329"/>
      <c r="N16" s="329"/>
      <c r="O16" s="330"/>
      <c r="P16" s="32"/>
      <c r="Q16" s="32"/>
      <c r="R16" s="32"/>
      <c r="S16" s="328" t="s">
        <v>80</v>
      </c>
      <c r="T16" s="329"/>
      <c r="U16" s="329"/>
      <c r="V16" s="330"/>
      <c r="W16" s="66"/>
      <c r="X16" s="66"/>
      <c r="Y16" s="66"/>
      <c r="Z16" s="66"/>
      <c r="AA16" s="66"/>
      <c r="AB16" s="66"/>
      <c r="AC16" s="33"/>
    </row>
    <row r="17" spans="1:29" ht="27" customHeight="1" x14ac:dyDescent="0.2">
      <c r="A17" s="31"/>
      <c r="B17" s="486"/>
      <c r="C17" s="487"/>
      <c r="D17" s="487"/>
      <c r="E17" s="488"/>
      <c r="F17" s="328" t="s">
        <v>67</v>
      </c>
      <c r="G17" s="330"/>
      <c r="H17" s="328" t="s">
        <v>68</v>
      </c>
      <c r="I17" s="330"/>
      <c r="J17" s="328" t="s">
        <v>69</v>
      </c>
      <c r="K17" s="330"/>
      <c r="L17" s="328" t="s">
        <v>70</v>
      </c>
      <c r="M17" s="330"/>
      <c r="N17" s="328" t="s">
        <v>71</v>
      </c>
      <c r="O17" s="330"/>
      <c r="P17" s="32"/>
      <c r="Q17" s="32"/>
      <c r="R17" s="32"/>
      <c r="S17" s="497" t="s">
        <v>162</v>
      </c>
      <c r="T17" s="499"/>
      <c r="U17" s="328" t="s">
        <v>65</v>
      </c>
      <c r="V17" s="330"/>
      <c r="W17" s="66"/>
      <c r="X17" s="66"/>
      <c r="Y17" s="66"/>
      <c r="Z17" s="66"/>
      <c r="AA17" s="66"/>
      <c r="AB17" s="66"/>
      <c r="AC17" s="33"/>
    </row>
    <row r="18" spans="1:29" ht="12" customHeight="1" x14ac:dyDescent="0.2">
      <c r="A18" s="31"/>
      <c r="B18" s="86" t="s">
        <v>28</v>
      </c>
      <c r="C18" s="535" t="s">
        <v>159</v>
      </c>
      <c r="D18" s="536"/>
      <c r="E18" s="537"/>
      <c r="F18" s="449">
        <v>443</v>
      </c>
      <c r="G18" s="538"/>
      <c r="H18" s="449">
        <v>164</v>
      </c>
      <c r="I18" s="538"/>
      <c r="J18" s="449">
        <v>154</v>
      </c>
      <c r="K18" s="538"/>
      <c r="L18" s="449">
        <v>96</v>
      </c>
      <c r="M18" s="538"/>
      <c r="N18" s="447">
        <f>SUM(F18:M18)</f>
        <v>857</v>
      </c>
      <c r="O18" s="344"/>
      <c r="P18" s="32"/>
      <c r="Q18" s="32"/>
      <c r="R18" s="32"/>
      <c r="S18" s="501">
        <f>+N18</f>
        <v>857</v>
      </c>
      <c r="T18" s="503"/>
      <c r="U18" s="447">
        <f>SUM(O18:T18)</f>
        <v>857</v>
      </c>
      <c r="V18" s="448"/>
      <c r="W18" s="66"/>
      <c r="X18" s="66"/>
      <c r="Y18" s="66"/>
      <c r="Z18" s="66"/>
      <c r="AA18" s="66"/>
      <c r="AB18" s="66"/>
      <c r="AC18" s="33"/>
    </row>
    <row r="19" spans="1:29" ht="12" customHeight="1" x14ac:dyDescent="0.2">
      <c r="A19" s="31"/>
      <c r="B19" s="86">
        <v>10</v>
      </c>
      <c r="C19" s="531" t="s">
        <v>160</v>
      </c>
      <c r="D19" s="532"/>
      <c r="E19" s="533"/>
      <c r="F19" s="453">
        <v>1274</v>
      </c>
      <c r="G19" s="543"/>
      <c r="H19" s="453">
        <v>238</v>
      </c>
      <c r="I19" s="543"/>
      <c r="J19" s="453">
        <v>148</v>
      </c>
      <c r="K19" s="543"/>
      <c r="L19" s="453"/>
      <c r="M19" s="543"/>
      <c r="N19" s="539">
        <f>SUM(F19:M19)</f>
        <v>1660</v>
      </c>
      <c r="O19" s="540"/>
      <c r="P19" s="32"/>
      <c r="Q19" s="32"/>
      <c r="R19" s="32"/>
      <c r="S19" s="514">
        <f>+N19</f>
        <v>1660</v>
      </c>
      <c r="T19" s="516"/>
      <c r="U19" s="541">
        <f>SUM(O19:T19)</f>
        <v>1660</v>
      </c>
      <c r="V19" s="542"/>
      <c r="W19" s="66"/>
      <c r="X19" s="66"/>
      <c r="Y19" s="66"/>
      <c r="Z19" s="66"/>
      <c r="AA19" s="66"/>
      <c r="AB19" s="66"/>
      <c r="AC19" s="33"/>
    </row>
    <row r="20" spans="1:29" ht="14.25" x14ac:dyDescent="0.2">
      <c r="A20" s="31"/>
      <c r="B20" s="462" t="s">
        <v>65</v>
      </c>
      <c r="C20" s="463"/>
      <c r="D20" s="463"/>
      <c r="E20" s="464"/>
      <c r="F20" s="437">
        <f>SUM(F18:G19)</f>
        <v>1717</v>
      </c>
      <c r="G20" s="438"/>
      <c r="H20" s="437">
        <f t="shared" ref="H20" si="0">SUM(H18:I19)</f>
        <v>402</v>
      </c>
      <c r="I20" s="438"/>
      <c r="J20" s="437">
        <f t="shared" ref="J20" si="1">SUM(J18:K19)</f>
        <v>302</v>
      </c>
      <c r="K20" s="438"/>
      <c r="L20" s="437">
        <f t="shared" ref="L20" si="2">SUM(L18:M19)</f>
        <v>96</v>
      </c>
      <c r="M20" s="438"/>
      <c r="N20" s="437">
        <f>SUM(N18:O19)</f>
        <v>2517</v>
      </c>
      <c r="O20" s="439"/>
      <c r="P20" s="32"/>
      <c r="Q20" s="32"/>
      <c r="R20" s="32"/>
      <c r="S20" s="437">
        <f t="shared" ref="S20" si="3">SUM(S18:T19)</f>
        <v>2517</v>
      </c>
      <c r="T20" s="439"/>
      <c r="U20" s="437">
        <f>SUM(U18:V19)</f>
        <v>2517</v>
      </c>
      <c r="V20" s="439"/>
      <c r="W20" s="66"/>
      <c r="X20" s="66"/>
      <c r="Y20" s="66"/>
      <c r="Z20" s="66"/>
      <c r="AA20" s="66"/>
      <c r="AB20" s="66"/>
      <c r="AC20" s="33"/>
    </row>
    <row r="21" spans="1:29" ht="12" customHeight="1" x14ac:dyDescent="0.2">
      <c r="A21" s="31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66"/>
      <c r="X21" s="66"/>
      <c r="Y21" s="66"/>
      <c r="Z21" s="66"/>
      <c r="AA21" s="66"/>
      <c r="AB21" s="66"/>
      <c r="AC21" s="33"/>
    </row>
    <row r="22" spans="1:29" x14ac:dyDescent="0.2">
      <c r="A22" s="31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66"/>
      <c r="Z22" s="66"/>
      <c r="AA22" s="66"/>
      <c r="AB22" s="66"/>
      <c r="AC22" s="33"/>
    </row>
    <row r="23" spans="1:29" ht="12" customHeight="1" x14ac:dyDescent="0.2">
      <c r="A23" s="31"/>
      <c r="B23" s="32"/>
      <c r="C23" s="32"/>
      <c r="D23" s="32"/>
      <c r="E23" s="32"/>
      <c r="F23" s="32"/>
      <c r="G23" s="32"/>
      <c r="H23" s="32"/>
      <c r="I23" s="32"/>
      <c r="J23" s="544" t="s">
        <v>133</v>
      </c>
      <c r="K23" s="545"/>
      <c r="L23" s="546"/>
      <c r="M23" s="547" t="s">
        <v>73</v>
      </c>
      <c r="N23" s="548"/>
      <c r="O23" s="547" t="s">
        <v>74</v>
      </c>
      <c r="P23" s="548"/>
      <c r="Q23" s="547" t="s">
        <v>75</v>
      </c>
      <c r="R23" s="548"/>
      <c r="S23" s="547" t="s">
        <v>76</v>
      </c>
      <c r="T23" s="548"/>
      <c r="U23" s="32"/>
      <c r="V23" s="32"/>
      <c r="W23" s="32"/>
      <c r="X23" s="32"/>
      <c r="Y23" s="32"/>
      <c r="Z23" s="32"/>
      <c r="AA23" s="32"/>
      <c r="AB23" s="32"/>
      <c r="AC23" s="33"/>
    </row>
    <row r="24" spans="1:29" s="117" customFormat="1" ht="36.75" customHeight="1" x14ac:dyDescent="0.2">
      <c r="A24" s="77"/>
      <c r="B24" s="66"/>
      <c r="C24" s="157" t="s">
        <v>315</v>
      </c>
      <c r="D24" s="157" t="s">
        <v>312</v>
      </c>
      <c r="E24" s="157" t="s">
        <v>314</v>
      </c>
      <c r="F24" s="157" t="s">
        <v>313</v>
      </c>
      <c r="G24" s="66"/>
      <c r="H24" s="66"/>
      <c r="I24" s="66"/>
      <c r="J24" s="375" t="s">
        <v>72</v>
      </c>
      <c r="K24" s="376"/>
      <c r="L24" s="377"/>
      <c r="M24" s="383" t="s">
        <v>77</v>
      </c>
      <c r="N24" s="384"/>
      <c r="O24" s="341" t="s">
        <v>77</v>
      </c>
      <c r="P24" s="342"/>
      <c r="Q24" s="341" t="s">
        <v>77</v>
      </c>
      <c r="R24" s="342"/>
      <c r="S24" s="512">
        <v>1027</v>
      </c>
      <c r="T24" s="513"/>
      <c r="U24" s="94"/>
      <c r="V24" s="66"/>
      <c r="W24" s="66"/>
      <c r="X24" s="66"/>
      <c r="Y24" s="66"/>
      <c r="Z24" s="66"/>
      <c r="AA24" s="66"/>
      <c r="AB24" s="66"/>
      <c r="AC24" s="67"/>
    </row>
    <row r="25" spans="1:29" s="117" customFormat="1" ht="16.5" customHeight="1" x14ac:dyDescent="0.2">
      <c r="A25" s="77"/>
      <c r="B25" s="66"/>
      <c r="C25" s="218" t="s">
        <v>160</v>
      </c>
      <c r="D25" s="221">
        <v>861</v>
      </c>
      <c r="E25" s="221">
        <v>1660</v>
      </c>
      <c r="F25" s="221">
        <f>E25-D25</f>
        <v>799</v>
      </c>
      <c r="G25" s="66"/>
      <c r="H25" s="66"/>
      <c r="I25" s="66"/>
      <c r="J25" s="375"/>
      <c r="K25" s="376"/>
      <c r="L25" s="377"/>
      <c r="M25" s="385"/>
      <c r="N25" s="386"/>
      <c r="O25" s="341" t="s">
        <v>77</v>
      </c>
      <c r="P25" s="342"/>
      <c r="Q25" s="321" t="s">
        <v>88</v>
      </c>
      <c r="R25" s="323"/>
      <c r="S25" s="527">
        <v>3</v>
      </c>
      <c r="T25" s="528"/>
      <c r="U25" s="94"/>
      <c r="V25" s="66"/>
      <c r="W25" s="66"/>
      <c r="X25" s="66"/>
      <c r="Y25" s="66"/>
      <c r="Z25" s="66"/>
      <c r="AA25" s="66"/>
      <c r="AB25" s="66"/>
      <c r="AC25" s="67"/>
    </row>
    <row r="26" spans="1:29" s="117" customFormat="1" ht="16.5" customHeight="1" x14ac:dyDescent="0.2">
      <c r="A26" s="77"/>
      <c r="B26" s="66"/>
      <c r="C26" s="220" t="s">
        <v>159</v>
      </c>
      <c r="D26" s="223">
        <v>664</v>
      </c>
      <c r="E26" s="223">
        <v>857</v>
      </c>
      <c r="F26" s="223">
        <f>E26-D26</f>
        <v>193</v>
      </c>
      <c r="G26" s="66"/>
      <c r="H26" s="66"/>
      <c r="I26" s="66"/>
      <c r="J26" s="375"/>
      <c r="K26" s="376"/>
      <c r="L26" s="377"/>
      <c r="M26" s="385"/>
      <c r="N26" s="386"/>
      <c r="O26" s="321" t="s">
        <v>88</v>
      </c>
      <c r="P26" s="323"/>
      <c r="Q26" s="549" t="s">
        <v>87</v>
      </c>
      <c r="R26" s="550"/>
      <c r="S26" s="527">
        <v>26</v>
      </c>
      <c r="T26" s="528"/>
      <c r="U26" s="94"/>
      <c r="V26" s="66"/>
      <c r="W26" s="66"/>
      <c r="X26" s="66"/>
      <c r="Y26" s="66"/>
      <c r="Z26" s="66"/>
      <c r="AA26" s="66"/>
      <c r="AB26" s="66"/>
      <c r="AC26" s="67"/>
    </row>
    <row r="27" spans="1:29" s="117" customFormat="1" ht="16.5" customHeight="1" x14ac:dyDescent="0.2">
      <c r="A27" s="77"/>
      <c r="B27" s="32"/>
      <c r="C27" s="32"/>
      <c r="D27" s="184">
        <f>SUM(D25:D26)</f>
        <v>1525</v>
      </c>
      <c r="E27" s="184">
        <f>SUM(E25:E26)</f>
        <v>2517</v>
      </c>
      <c r="F27" s="184">
        <f>SUM(F25:F26)</f>
        <v>992</v>
      </c>
      <c r="G27" s="32"/>
      <c r="H27" s="32"/>
      <c r="I27" s="32"/>
      <c r="J27" s="375"/>
      <c r="K27" s="376"/>
      <c r="L27" s="377"/>
      <c r="M27" s="387"/>
      <c r="N27" s="388"/>
      <c r="O27" s="457" t="s">
        <v>88</v>
      </c>
      <c r="P27" s="458"/>
      <c r="Q27" s="457" t="s">
        <v>88</v>
      </c>
      <c r="R27" s="458"/>
      <c r="S27" s="493">
        <v>8</v>
      </c>
      <c r="T27" s="494"/>
      <c r="U27" s="94"/>
      <c r="V27" s="66"/>
      <c r="W27" s="66"/>
      <c r="X27" s="66"/>
      <c r="Y27" s="66"/>
      <c r="Z27" s="66"/>
      <c r="AA27" s="66"/>
      <c r="AB27" s="66"/>
      <c r="AC27" s="67"/>
    </row>
    <row r="28" spans="1:29" ht="14.25" customHeight="1" x14ac:dyDescent="0.2">
      <c r="A28" s="31"/>
      <c r="B28" s="32"/>
      <c r="C28" s="32"/>
      <c r="D28" s="32"/>
      <c r="E28" s="32"/>
      <c r="F28" s="32"/>
      <c r="G28" s="32"/>
      <c r="H28" s="32"/>
      <c r="I28" s="32"/>
      <c r="J28" s="375"/>
      <c r="K28" s="376"/>
      <c r="L28" s="377"/>
      <c r="M28" s="333" t="s">
        <v>88</v>
      </c>
      <c r="N28" s="334"/>
      <c r="O28" s="341" t="s">
        <v>77</v>
      </c>
      <c r="P28" s="342"/>
      <c r="Q28" s="341" t="s">
        <v>77</v>
      </c>
      <c r="R28" s="342"/>
      <c r="S28" s="372">
        <v>275</v>
      </c>
      <c r="T28" s="373"/>
      <c r="U28" s="94"/>
      <c r="V28" s="32"/>
      <c r="W28" s="32"/>
      <c r="X28" s="32"/>
      <c r="Y28" s="32"/>
      <c r="Z28" s="32"/>
      <c r="AA28" s="32"/>
      <c r="AB28" s="32"/>
      <c r="AC28" s="33"/>
    </row>
    <row r="29" spans="1:29" ht="14.25" customHeight="1" x14ac:dyDescent="0.2">
      <c r="A29" s="31"/>
      <c r="B29" s="32"/>
      <c r="C29" s="32"/>
      <c r="D29" s="32"/>
      <c r="E29" s="32"/>
      <c r="F29" s="32"/>
      <c r="G29" s="32"/>
      <c r="H29" s="32"/>
      <c r="I29" s="32"/>
      <c r="J29" s="375"/>
      <c r="K29" s="376"/>
      <c r="L29" s="377"/>
      <c r="M29" s="333"/>
      <c r="N29" s="334"/>
      <c r="O29" s="341" t="s">
        <v>77</v>
      </c>
      <c r="P29" s="342"/>
      <c r="Q29" s="321" t="s">
        <v>88</v>
      </c>
      <c r="R29" s="323"/>
      <c r="S29" s="381">
        <v>23</v>
      </c>
      <c r="T29" s="382"/>
      <c r="U29" s="94"/>
      <c r="V29" s="32"/>
      <c r="W29" s="32"/>
      <c r="X29" s="32"/>
      <c r="Y29" s="32"/>
      <c r="Z29" s="32"/>
      <c r="AA29" s="32"/>
      <c r="AB29" s="32"/>
      <c r="AC29" s="33"/>
    </row>
    <row r="30" spans="1:29" ht="14.25" customHeight="1" x14ac:dyDescent="0.2">
      <c r="A30" s="31"/>
      <c r="B30" s="32"/>
      <c r="C30" s="32"/>
      <c r="D30" s="32"/>
      <c r="E30" s="32"/>
      <c r="F30" s="32"/>
      <c r="G30" s="32"/>
      <c r="H30" s="32"/>
      <c r="I30" s="32"/>
      <c r="J30" s="375"/>
      <c r="K30" s="376"/>
      <c r="L30" s="377"/>
      <c r="M30" s="333"/>
      <c r="N30" s="334"/>
      <c r="O30" s="321" t="s">
        <v>88</v>
      </c>
      <c r="P30" s="323"/>
      <c r="Q30" s="341" t="s">
        <v>77</v>
      </c>
      <c r="R30" s="342"/>
      <c r="S30" s="381">
        <v>358</v>
      </c>
      <c r="T30" s="382"/>
      <c r="U30" s="94"/>
      <c r="V30" s="32"/>
      <c r="W30" s="32"/>
      <c r="X30" s="32"/>
      <c r="Y30" s="32"/>
      <c r="Z30" s="32"/>
      <c r="AA30" s="32"/>
      <c r="AB30" s="32"/>
      <c r="AC30" s="33"/>
    </row>
    <row r="31" spans="1:29" ht="23.25" customHeight="1" x14ac:dyDescent="0.2">
      <c r="A31" s="31"/>
      <c r="B31" s="32"/>
      <c r="C31" s="32"/>
      <c r="D31" s="32"/>
      <c r="E31" s="32"/>
      <c r="F31" s="32"/>
      <c r="G31" s="32"/>
      <c r="H31" s="32"/>
      <c r="I31" s="32"/>
      <c r="J31" s="452" t="s">
        <v>259</v>
      </c>
      <c r="K31" s="452"/>
      <c r="L31" s="452"/>
      <c r="M31" s="452"/>
      <c r="N31" s="452"/>
      <c r="O31" s="452"/>
      <c r="P31" s="452"/>
      <c r="Q31" s="452"/>
      <c r="R31" s="452"/>
      <c r="S31" s="452"/>
      <c r="T31" s="452"/>
      <c r="U31" s="32"/>
      <c r="V31" s="32"/>
      <c r="W31" s="32"/>
      <c r="X31" s="32"/>
      <c r="Y31" s="32"/>
      <c r="Z31" s="32"/>
      <c r="AA31" s="32"/>
      <c r="AB31" s="32"/>
      <c r="AC31" s="33"/>
    </row>
    <row r="32" spans="1:29" x14ac:dyDescent="0.2">
      <c r="A32" s="31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3"/>
    </row>
    <row r="33" spans="1:29" x14ac:dyDescent="0.2">
      <c r="A33" s="31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3"/>
    </row>
    <row r="34" spans="1:29" x14ac:dyDescent="0.2">
      <c r="A34" s="31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3"/>
    </row>
    <row r="35" spans="1:29" x14ac:dyDescent="0.2">
      <c r="A35" s="31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3"/>
    </row>
    <row r="36" spans="1:29" x14ac:dyDescent="0.2">
      <c r="A36" s="31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3"/>
    </row>
    <row r="37" spans="1:29" x14ac:dyDescent="0.2">
      <c r="A37" s="31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3"/>
    </row>
    <row r="38" spans="1:29" x14ac:dyDescent="0.2">
      <c r="A38" s="31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3"/>
    </row>
    <row r="39" spans="1:29" x14ac:dyDescent="0.2">
      <c r="A39" s="31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3"/>
    </row>
    <row r="40" spans="1:29" x14ac:dyDescent="0.2">
      <c r="A40" s="31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3"/>
    </row>
    <row r="41" spans="1:29" x14ac:dyDescent="0.2">
      <c r="A41" s="31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3"/>
    </row>
    <row r="42" spans="1:29" x14ac:dyDescent="0.2">
      <c r="A42" s="31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3"/>
    </row>
    <row r="43" spans="1:29" x14ac:dyDescent="0.2">
      <c r="A43" s="31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3"/>
    </row>
    <row r="44" spans="1:29" x14ac:dyDescent="0.2">
      <c r="A44" s="31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3"/>
    </row>
    <row r="45" spans="1:29" x14ac:dyDescent="0.2">
      <c r="A45" s="31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3"/>
    </row>
    <row r="46" spans="1:29" x14ac:dyDescent="0.2">
      <c r="A46" s="31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3"/>
    </row>
    <row r="47" spans="1:29" x14ac:dyDescent="0.2">
      <c r="A47" s="31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3"/>
    </row>
    <row r="48" spans="1:29" x14ac:dyDescent="0.2">
      <c r="A48" s="31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3"/>
    </row>
    <row r="49" spans="1:29" x14ac:dyDescent="0.2">
      <c r="A49" s="31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3"/>
    </row>
    <row r="50" spans="1:29" x14ac:dyDescent="0.2">
      <c r="A50" s="31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3"/>
    </row>
    <row r="51" spans="1:29" x14ac:dyDescent="0.2">
      <c r="A51" s="3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3"/>
    </row>
    <row r="52" spans="1:29" x14ac:dyDescent="0.2">
      <c r="A52" s="3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3"/>
    </row>
    <row r="53" spans="1:29" x14ac:dyDescent="0.2">
      <c r="A53" s="3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3"/>
    </row>
    <row r="54" spans="1:29" s="32" customFormat="1" x14ac:dyDescent="0.2">
      <c r="A54" s="31"/>
      <c r="AC54" s="33"/>
    </row>
    <row r="55" spans="1:29" s="32" customFormat="1" x14ac:dyDescent="0.2">
      <c r="A55" s="31"/>
      <c r="AC55" s="33"/>
    </row>
    <row r="56" spans="1:29" x14ac:dyDescent="0.2">
      <c r="A56" s="31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3"/>
    </row>
    <row r="57" spans="1:29" x14ac:dyDescent="0.2">
      <c r="A57" s="31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3"/>
    </row>
    <row r="58" spans="1:29" x14ac:dyDescent="0.2">
      <c r="A58" s="31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3"/>
    </row>
    <row r="59" spans="1:29" x14ac:dyDescent="0.2">
      <c r="A59" s="31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3"/>
    </row>
    <row r="60" spans="1:29" x14ac:dyDescent="0.2">
      <c r="A60" s="31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3"/>
    </row>
    <row r="61" spans="1:29" x14ac:dyDescent="0.2">
      <c r="A61" s="31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3"/>
    </row>
    <row r="62" spans="1:29" x14ac:dyDescent="0.2">
      <c r="A62" s="34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6"/>
    </row>
  </sheetData>
  <mergeCells count="77">
    <mergeCell ref="M24:N27"/>
    <mergeCell ref="O26:P26"/>
    <mergeCell ref="Q23:R23"/>
    <mergeCell ref="S23:T23"/>
    <mergeCell ref="J31:T31"/>
    <mergeCell ref="O30:P30"/>
    <mergeCell ref="Q30:R30"/>
    <mergeCell ref="S30:T30"/>
    <mergeCell ref="J24:L30"/>
    <mergeCell ref="O24:P24"/>
    <mergeCell ref="Q24:R24"/>
    <mergeCell ref="S24:T24"/>
    <mergeCell ref="O25:P25"/>
    <mergeCell ref="Q25:R25"/>
    <mergeCell ref="S25:T25"/>
    <mergeCell ref="M28:N30"/>
    <mergeCell ref="Q29:R29"/>
    <mergeCell ref="S29:T29"/>
    <mergeCell ref="O28:P28"/>
    <mergeCell ref="Q28:R28"/>
    <mergeCell ref="S28:T28"/>
    <mergeCell ref="O29:P29"/>
    <mergeCell ref="Q26:R26"/>
    <mergeCell ref="S26:T26"/>
    <mergeCell ref="O27:P27"/>
    <mergeCell ref="Q27:R27"/>
    <mergeCell ref="S27:T27"/>
    <mergeCell ref="C19:E19"/>
    <mergeCell ref="F19:G19"/>
    <mergeCell ref="J23:L23"/>
    <mergeCell ref="M23:N23"/>
    <mergeCell ref="O23:P23"/>
    <mergeCell ref="B20:E20"/>
    <mergeCell ref="F20:G20"/>
    <mergeCell ref="H20:I20"/>
    <mergeCell ref="J20:K20"/>
    <mergeCell ref="L20:M20"/>
    <mergeCell ref="H19:I19"/>
    <mergeCell ref="J19:K19"/>
    <mergeCell ref="L19:M19"/>
    <mergeCell ref="S17:T17"/>
    <mergeCell ref="N19:O19"/>
    <mergeCell ref="S18:T18"/>
    <mergeCell ref="U18:V18"/>
    <mergeCell ref="N20:O20"/>
    <mergeCell ref="U17:V17"/>
    <mergeCell ref="U20:V20"/>
    <mergeCell ref="S20:T20"/>
    <mergeCell ref="U19:V19"/>
    <mergeCell ref="S19:T19"/>
    <mergeCell ref="N18:O18"/>
    <mergeCell ref="J17:K17"/>
    <mergeCell ref="L17:M17"/>
    <mergeCell ref="N17:O17"/>
    <mergeCell ref="B16:E17"/>
    <mergeCell ref="F16:O16"/>
    <mergeCell ref="F17:G17"/>
    <mergeCell ref="H17:I17"/>
    <mergeCell ref="C18:E18"/>
    <mergeCell ref="F18:G18"/>
    <mergeCell ref="H18:I18"/>
    <mergeCell ref="J18:K18"/>
    <mergeCell ref="L18:M18"/>
    <mergeCell ref="A1:AC1"/>
    <mergeCell ref="A2:AC2"/>
    <mergeCell ref="A3:AC3"/>
    <mergeCell ref="A4:AC4"/>
    <mergeCell ref="A5:AC5"/>
    <mergeCell ref="A13:B13"/>
    <mergeCell ref="S16:V16"/>
    <mergeCell ref="A6:AC6"/>
    <mergeCell ref="G7:I7"/>
    <mergeCell ref="D9:AC9"/>
    <mergeCell ref="A11:B11"/>
    <mergeCell ref="A12:B12"/>
    <mergeCell ref="A9:C10"/>
    <mergeCell ref="C12:C13"/>
  </mergeCells>
  <printOptions horizontalCentered="1"/>
  <pageMargins left="0.31496062992125984" right="0.31496062992125984" top="0.35433070866141736" bottom="0.35433070866141736" header="0.31496062992125984" footer="0.31496062992125984"/>
  <pageSetup scale="63" orientation="landscape" horizontalDpi="4294967294" verticalDpi="4294967294" r:id="rId1"/>
  <rowBreaks count="1" manualBreakCount="1">
    <brk id="62" max="27" man="1"/>
  </rowBreaks>
  <ignoredErrors>
    <ignoredError sqref="B1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17</vt:i4>
      </vt:variant>
    </vt:vector>
  </HeadingPairs>
  <TitlesOfParts>
    <vt:vector size="35" baseType="lpstr">
      <vt:lpstr>Nacional</vt:lpstr>
      <vt:lpstr>CAMP</vt:lpstr>
      <vt:lpstr>CHIS</vt:lpstr>
      <vt:lpstr>CHIH</vt:lpstr>
      <vt:lpstr>DGO</vt:lpstr>
      <vt:lpstr>GRO</vt:lpstr>
      <vt:lpstr>HGO</vt:lpstr>
      <vt:lpstr>MEX</vt:lpstr>
      <vt:lpstr>MICH</vt:lpstr>
      <vt:lpstr>NAY</vt:lpstr>
      <vt:lpstr>OAX</vt:lpstr>
      <vt:lpstr>PUE</vt:lpstr>
      <vt:lpstr>QRO</vt:lpstr>
      <vt:lpstr>QROO</vt:lpstr>
      <vt:lpstr>SLP</vt:lpstr>
      <vt:lpstr>TAB</vt:lpstr>
      <vt:lpstr>VER</vt:lpstr>
      <vt:lpstr>YUC</vt:lpstr>
      <vt:lpstr>CAMP!Área_de_impresión</vt:lpstr>
      <vt:lpstr>CHIH!Área_de_impresión</vt:lpstr>
      <vt:lpstr>CHIS!Área_de_impresión</vt:lpstr>
      <vt:lpstr>DGO!Área_de_impresión</vt:lpstr>
      <vt:lpstr>GRO!Área_de_impresión</vt:lpstr>
      <vt:lpstr>HGO!Área_de_impresión</vt:lpstr>
      <vt:lpstr>MEX!Área_de_impresión</vt:lpstr>
      <vt:lpstr>MICH!Área_de_impresión</vt:lpstr>
      <vt:lpstr>NAY!Área_de_impresión</vt:lpstr>
      <vt:lpstr>OAX!Área_de_impresión</vt:lpstr>
      <vt:lpstr>PUE!Área_de_impresión</vt:lpstr>
      <vt:lpstr>QRO!Área_de_impresión</vt:lpstr>
      <vt:lpstr>QROO!Área_de_impresión</vt:lpstr>
      <vt:lpstr>SLP!Área_de_impresión</vt:lpstr>
      <vt:lpstr>TAB!Área_de_impresión</vt:lpstr>
      <vt:lpstr>VER!Área_de_impresión</vt:lpstr>
      <vt:lpstr>YUC!Área_de_impresión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Laura Acosta Rios</dc:creator>
  <cp:lastModifiedBy>Dhernandez</cp:lastModifiedBy>
  <cp:lastPrinted>2015-09-22T16:50:33Z</cp:lastPrinted>
  <dcterms:created xsi:type="dcterms:W3CDTF">2015-03-05T20:02:11Z</dcterms:created>
  <dcterms:modified xsi:type="dcterms:W3CDTF">2015-09-22T19:31:46Z</dcterms:modified>
</cp:coreProperties>
</file>